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trari\Core Compliance Dropbox\Core Compliance Team Folder\Standards-Frameworks Toolkits\ISO 14001-2026 EMS\"/>
    </mc:Choice>
  </mc:AlternateContent>
  <xr:revisionPtr revIDLastSave="0" documentId="8_{790A284C-F8C0-4CD6-8705-B4191E370D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structions" sheetId="1" r:id="rId1"/>
    <sheet name="Lists" sheetId="2" r:id="rId2"/>
    <sheet name="Clause Library" sheetId="3" r:id="rId3"/>
    <sheet name="Gap Analysis" sheetId="4" r:id="rId4"/>
    <sheet name="Summary" sheetId="5" r:id="rId5"/>
    <sheet name="Action Plan" sheetId="6" r:id="rId6"/>
    <sheet name="Sources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1" i="6" l="1"/>
  <c r="J101" i="6" s="1"/>
  <c r="L100" i="6"/>
  <c r="J100" i="6" s="1"/>
  <c r="L99" i="6"/>
  <c r="J99" i="6" s="1"/>
  <c r="L98" i="6"/>
  <c r="J98" i="6" s="1"/>
  <c r="L97" i="6"/>
  <c r="J97" i="6" s="1"/>
  <c r="L96" i="6"/>
  <c r="J96" i="6" s="1"/>
  <c r="L95" i="6"/>
  <c r="J95" i="6" s="1"/>
  <c r="L94" i="6"/>
  <c r="J94" i="6" s="1"/>
  <c r="L93" i="6"/>
  <c r="J93" i="6"/>
  <c r="L92" i="6"/>
  <c r="J92" i="6"/>
  <c r="L91" i="6"/>
  <c r="J91" i="6"/>
  <c r="L90" i="6"/>
  <c r="J90" i="6"/>
  <c r="L89" i="6"/>
  <c r="J89" i="6"/>
  <c r="L88" i="6"/>
  <c r="J88" i="6"/>
  <c r="L87" i="6"/>
  <c r="J87" i="6"/>
  <c r="L86" i="6"/>
  <c r="J86" i="6"/>
  <c r="L85" i="6"/>
  <c r="J85" i="6"/>
  <c r="L84" i="6"/>
  <c r="J84" i="6"/>
  <c r="L83" i="6"/>
  <c r="J83" i="6"/>
  <c r="L82" i="6"/>
  <c r="J82" i="6"/>
  <c r="L81" i="6"/>
  <c r="J81" i="6"/>
  <c r="L80" i="6"/>
  <c r="J80" i="6"/>
  <c r="L79" i="6"/>
  <c r="J79" i="6"/>
  <c r="L78" i="6"/>
  <c r="J78" i="6"/>
  <c r="L77" i="6"/>
  <c r="J77" i="6"/>
  <c r="L76" i="6"/>
  <c r="J76" i="6"/>
  <c r="L75" i="6"/>
  <c r="J75" i="6"/>
  <c r="L74" i="6"/>
  <c r="J74" i="6"/>
  <c r="L73" i="6"/>
  <c r="J73" i="6"/>
  <c r="L72" i="6"/>
  <c r="J72" i="6"/>
  <c r="L71" i="6"/>
  <c r="J71" i="6"/>
  <c r="L70" i="6"/>
  <c r="J70" i="6"/>
  <c r="L69" i="6"/>
  <c r="J69" i="6"/>
  <c r="L68" i="6"/>
  <c r="J68" i="6"/>
  <c r="L67" i="6"/>
  <c r="J67" i="6"/>
  <c r="L66" i="6"/>
  <c r="J66" i="6"/>
  <c r="L65" i="6"/>
  <c r="J65" i="6"/>
  <c r="L64" i="6"/>
  <c r="J64" i="6"/>
  <c r="L63" i="6"/>
  <c r="J63" i="6"/>
  <c r="L62" i="6"/>
  <c r="J62" i="6"/>
  <c r="L61" i="6"/>
  <c r="J61" i="6"/>
  <c r="L60" i="6"/>
  <c r="J60" i="6"/>
  <c r="L59" i="6"/>
  <c r="J59" i="6"/>
  <c r="L58" i="6"/>
  <c r="J58" i="6"/>
  <c r="L57" i="6"/>
  <c r="J57" i="6"/>
  <c r="L56" i="6"/>
  <c r="J56" i="6"/>
  <c r="L55" i="6"/>
  <c r="J55" i="6"/>
  <c r="L54" i="6"/>
  <c r="J54" i="6"/>
  <c r="L53" i="6"/>
  <c r="J53" i="6"/>
  <c r="L52" i="6"/>
  <c r="J52" i="6"/>
  <c r="L51" i="6"/>
  <c r="J51" i="6"/>
  <c r="L50" i="6"/>
  <c r="J50" i="6"/>
  <c r="L49" i="6"/>
  <c r="J49" i="6"/>
  <c r="L48" i="6"/>
  <c r="J48" i="6"/>
  <c r="L47" i="6"/>
  <c r="J47" i="6"/>
  <c r="L46" i="6"/>
  <c r="J46" i="6"/>
  <c r="L45" i="6"/>
  <c r="J45" i="6"/>
  <c r="L44" i="6"/>
  <c r="J44" i="6"/>
  <c r="L43" i="6"/>
  <c r="J43" i="6"/>
  <c r="L42" i="6"/>
  <c r="J42" i="6"/>
  <c r="L41" i="6"/>
  <c r="J41" i="6"/>
  <c r="L40" i="6"/>
  <c r="J40" i="6"/>
  <c r="L39" i="6"/>
  <c r="J39" i="6"/>
  <c r="L38" i="6"/>
  <c r="J38" i="6"/>
  <c r="L37" i="6"/>
  <c r="J37" i="6"/>
  <c r="L36" i="6"/>
  <c r="J36" i="6"/>
  <c r="L35" i="6"/>
  <c r="J35" i="6"/>
  <c r="L34" i="6"/>
  <c r="J34" i="6"/>
  <c r="L33" i="6"/>
  <c r="J33" i="6"/>
  <c r="L32" i="6"/>
  <c r="J32" i="6"/>
  <c r="L31" i="6"/>
  <c r="J31" i="6"/>
  <c r="L30" i="6"/>
  <c r="J30" i="6"/>
  <c r="L29" i="6"/>
  <c r="J29" i="6"/>
  <c r="L28" i="6"/>
  <c r="J28" i="6"/>
  <c r="L27" i="6"/>
  <c r="J27" i="6"/>
  <c r="L26" i="6"/>
  <c r="J26" i="6"/>
  <c r="L25" i="6"/>
  <c r="J25" i="6"/>
  <c r="L24" i="6"/>
  <c r="J24" i="6"/>
  <c r="L23" i="6"/>
  <c r="J23" i="6"/>
  <c r="L22" i="6"/>
  <c r="J22" i="6"/>
  <c r="L21" i="6"/>
  <c r="J21" i="6"/>
  <c r="L20" i="6"/>
  <c r="J20" i="6"/>
  <c r="L19" i="6"/>
  <c r="J19" i="6"/>
  <c r="L18" i="6"/>
  <c r="J18" i="6"/>
  <c r="L17" i="6"/>
  <c r="J17" i="6"/>
  <c r="L16" i="6"/>
  <c r="J16" i="6"/>
  <c r="L15" i="6"/>
  <c r="J15" i="6"/>
  <c r="L14" i="6"/>
  <c r="J14" i="6"/>
  <c r="L13" i="6"/>
  <c r="J13" i="6"/>
  <c r="L12" i="6"/>
  <c r="J12" i="6"/>
  <c r="L11" i="6"/>
  <c r="J11" i="6"/>
  <c r="L10" i="6"/>
  <c r="J10" i="6"/>
  <c r="L9" i="6"/>
  <c r="J9" i="6"/>
  <c r="L8" i="6"/>
  <c r="J8" i="6"/>
  <c r="L7" i="6"/>
  <c r="J7" i="6"/>
  <c r="L6" i="6"/>
  <c r="J6" i="6"/>
  <c r="L5" i="6"/>
  <c r="J5" i="6"/>
  <c r="L4" i="6"/>
  <c r="J4" i="6"/>
  <c r="L3" i="6"/>
  <c r="J3" i="6"/>
  <c r="L2" i="6"/>
  <c r="J2" i="6"/>
  <c r="B13" i="5" s="1"/>
  <c r="B14" i="5"/>
  <c r="E12" i="5"/>
  <c r="B12" i="5"/>
  <c r="E11" i="5"/>
  <c r="E10" i="5"/>
  <c r="E9" i="5"/>
  <c r="E8" i="5"/>
  <c r="E7" i="5"/>
  <c r="E6" i="5"/>
  <c r="E5" i="5"/>
  <c r="B5" i="5"/>
  <c r="E4" i="5"/>
  <c r="B4" i="5"/>
  <c r="B3" i="5"/>
  <c r="T38" i="4"/>
  <c r="S38" i="4"/>
  <c r="L38" i="4"/>
  <c r="M38" i="4" s="1"/>
  <c r="N38" i="4" s="1"/>
  <c r="K38" i="4"/>
  <c r="S37" i="4"/>
  <c r="T37" i="4" s="1"/>
  <c r="L37" i="4"/>
  <c r="M37" i="4" s="1"/>
  <c r="K37" i="4"/>
  <c r="N37" i="4" s="1"/>
  <c r="S36" i="4"/>
  <c r="T36" i="4" s="1"/>
  <c r="L36" i="4"/>
  <c r="M36" i="4" s="1"/>
  <c r="N36" i="4" s="1"/>
  <c r="K36" i="4"/>
  <c r="T35" i="4"/>
  <c r="S35" i="4"/>
  <c r="L35" i="4"/>
  <c r="M35" i="4" s="1"/>
  <c r="N35" i="4" s="1"/>
  <c r="K35" i="4"/>
  <c r="S34" i="4"/>
  <c r="T34" i="4" s="1"/>
  <c r="L34" i="4"/>
  <c r="M34" i="4" s="1"/>
  <c r="K34" i="4"/>
  <c r="N34" i="4" s="1"/>
  <c r="T33" i="4"/>
  <c r="S33" i="4"/>
  <c r="L33" i="4"/>
  <c r="M33" i="4" s="1"/>
  <c r="N33" i="4" s="1"/>
  <c r="K33" i="4"/>
  <c r="T32" i="4"/>
  <c r="S32" i="4"/>
  <c r="M32" i="4"/>
  <c r="N32" i="4" s="1"/>
  <c r="L32" i="4"/>
  <c r="K32" i="4"/>
  <c r="S31" i="4"/>
  <c r="T31" i="4" s="1"/>
  <c r="L31" i="4"/>
  <c r="M31" i="4" s="1"/>
  <c r="N31" i="4" s="1"/>
  <c r="K31" i="4"/>
  <c r="T30" i="4"/>
  <c r="S30" i="4"/>
  <c r="L30" i="4"/>
  <c r="M30" i="4" s="1"/>
  <c r="N30" i="4" s="1"/>
  <c r="K30" i="4"/>
  <c r="S29" i="4"/>
  <c r="T29" i="4" s="1"/>
  <c r="L29" i="4"/>
  <c r="M29" i="4" s="1"/>
  <c r="K29" i="4"/>
  <c r="N29" i="4" s="1"/>
  <c r="S28" i="4"/>
  <c r="T28" i="4" s="1"/>
  <c r="L28" i="4"/>
  <c r="M28" i="4" s="1"/>
  <c r="N28" i="4" s="1"/>
  <c r="K28" i="4"/>
  <c r="T27" i="4"/>
  <c r="S27" i="4"/>
  <c r="L27" i="4"/>
  <c r="M27" i="4" s="1"/>
  <c r="N27" i="4" s="1"/>
  <c r="K27" i="4"/>
  <c r="S26" i="4"/>
  <c r="T26" i="4" s="1"/>
  <c r="L26" i="4"/>
  <c r="M26" i="4" s="1"/>
  <c r="K26" i="4"/>
  <c r="T25" i="4"/>
  <c r="S25" i="4"/>
  <c r="L25" i="4"/>
  <c r="M25" i="4" s="1"/>
  <c r="N25" i="4" s="1"/>
  <c r="K25" i="4"/>
  <c r="T24" i="4"/>
  <c r="S24" i="4"/>
  <c r="M24" i="4"/>
  <c r="N24" i="4" s="1"/>
  <c r="L24" i="4"/>
  <c r="K24" i="4"/>
  <c r="S23" i="4"/>
  <c r="T23" i="4" s="1"/>
  <c r="L23" i="4"/>
  <c r="M23" i="4" s="1"/>
  <c r="N23" i="4" s="1"/>
  <c r="K23" i="4"/>
  <c r="T22" i="4"/>
  <c r="S22" i="4"/>
  <c r="L22" i="4"/>
  <c r="M22" i="4" s="1"/>
  <c r="N22" i="4" s="1"/>
  <c r="K22" i="4"/>
  <c r="S21" i="4"/>
  <c r="T21" i="4" s="1"/>
  <c r="L21" i="4"/>
  <c r="M21" i="4" s="1"/>
  <c r="K21" i="4"/>
  <c r="N21" i="4" s="1"/>
  <c r="S20" i="4"/>
  <c r="T20" i="4" s="1"/>
  <c r="L20" i="4"/>
  <c r="M20" i="4" s="1"/>
  <c r="N20" i="4" s="1"/>
  <c r="K20" i="4"/>
  <c r="T19" i="4"/>
  <c r="S19" i="4"/>
  <c r="L19" i="4"/>
  <c r="M19" i="4" s="1"/>
  <c r="N19" i="4" s="1"/>
  <c r="K19" i="4"/>
  <c r="S18" i="4"/>
  <c r="T18" i="4" s="1"/>
  <c r="L18" i="4"/>
  <c r="M18" i="4" s="1"/>
  <c r="K18" i="4"/>
  <c r="N18" i="4" s="1"/>
  <c r="T17" i="4"/>
  <c r="S17" i="4"/>
  <c r="L17" i="4"/>
  <c r="M17" i="4" s="1"/>
  <c r="N17" i="4" s="1"/>
  <c r="K17" i="4"/>
  <c r="T16" i="4"/>
  <c r="S16" i="4"/>
  <c r="M16" i="4"/>
  <c r="N16" i="4" s="1"/>
  <c r="L16" i="4"/>
  <c r="K16" i="4"/>
  <c r="S15" i="4"/>
  <c r="T15" i="4" s="1"/>
  <c r="L15" i="4"/>
  <c r="M15" i="4" s="1"/>
  <c r="N15" i="4" s="1"/>
  <c r="K15" i="4"/>
  <c r="T14" i="4"/>
  <c r="S14" i="4"/>
  <c r="L14" i="4"/>
  <c r="M14" i="4" s="1"/>
  <c r="N14" i="4" s="1"/>
  <c r="K14" i="4"/>
  <c r="S13" i="4"/>
  <c r="T13" i="4" s="1"/>
  <c r="L13" i="4"/>
  <c r="M13" i="4" s="1"/>
  <c r="K13" i="4"/>
  <c r="N13" i="4" s="1"/>
  <c r="S12" i="4"/>
  <c r="T12" i="4" s="1"/>
  <c r="L12" i="4"/>
  <c r="M12" i="4" s="1"/>
  <c r="N12" i="4" s="1"/>
  <c r="K12" i="4"/>
  <c r="T11" i="4"/>
  <c r="S11" i="4"/>
  <c r="L11" i="4"/>
  <c r="M11" i="4" s="1"/>
  <c r="N11" i="4" s="1"/>
  <c r="K11" i="4"/>
  <c r="S10" i="4"/>
  <c r="T10" i="4" s="1"/>
  <c r="L10" i="4"/>
  <c r="M10" i="4" s="1"/>
  <c r="K10" i="4"/>
  <c r="N10" i="4" s="1"/>
  <c r="T9" i="4"/>
  <c r="S9" i="4"/>
  <c r="L9" i="4"/>
  <c r="M9" i="4" s="1"/>
  <c r="N9" i="4" s="1"/>
  <c r="K9" i="4"/>
  <c r="T8" i="4"/>
  <c r="S8" i="4"/>
  <c r="M8" i="4"/>
  <c r="N8" i="4" s="1"/>
  <c r="L8" i="4"/>
  <c r="K8" i="4"/>
  <c r="S7" i="4"/>
  <c r="T7" i="4" s="1"/>
  <c r="L7" i="4"/>
  <c r="M7" i="4" s="1"/>
  <c r="N7" i="4" s="1"/>
  <c r="K7" i="4"/>
  <c r="T6" i="4"/>
  <c r="S6" i="4"/>
  <c r="L6" i="4"/>
  <c r="M6" i="4" s="1"/>
  <c r="N6" i="4" s="1"/>
  <c r="K6" i="4"/>
  <c r="S5" i="4"/>
  <c r="T5" i="4" s="1"/>
  <c r="L5" i="4"/>
  <c r="M5" i="4" s="1"/>
  <c r="K5" i="4"/>
  <c r="N5" i="4" s="1"/>
  <c r="S4" i="4"/>
  <c r="T4" i="4" s="1"/>
  <c r="B11" i="5" s="1"/>
  <c r="L4" i="4"/>
  <c r="B6" i="5" s="1"/>
  <c r="K4" i="4"/>
  <c r="B2" i="4"/>
  <c r="B5" i="1"/>
  <c r="N26" i="4" l="1"/>
  <c r="M4" i="4"/>
  <c r="B9" i="5" l="1"/>
  <c r="B8" i="5"/>
  <c r="B7" i="5"/>
  <c r="N4" i="4"/>
  <c r="H4" i="5" l="1"/>
  <c r="H6" i="5"/>
  <c r="H5" i="5"/>
  <c r="B1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G4" authorId="0" shapeId="0" xr:uid="{00000000-0006-0000-0300-000001000000}">
      <text>
        <r>
          <rPr>
            <sz val="11"/>
            <color theme="1"/>
            <rFont val="Calibri"/>
            <family val="2"/>
            <scheme val="minor"/>
          </rPr>
          <t>Select a numeric score from the dropdown.</t>
        </r>
      </text>
    </comment>
    <comment ref="H4" authorId="0" shapeId="0" xr:uid="{00000000-0006-0000-0300-000002000000}">
      <text>
        <r>
          <rPr>
            <sz val="11"/>
            <color theme="1"/>
            <rFont val="Calibri"/>
            <family val="2"/>
            <scheme val="minor"/>
          </rPr>
          <t>Select a numeric score from the dropdown.</t>
        </r>
      </text>
    </comment>
    <comment ref="I4" authorId="0" shapeId="0" xr:uid="{00000000-0006-0000-0300-000003000000}">
      <text>
        <r>
          <rPr>
            <sz val="11"/>
            <color theme="1"/>
            <rFont val="Calibri"/>
            <family val="2"/>
            <scheme val="minor"/>
          </rPr>
          <t>Select a numeric score from the dropdown.</t>
        </r>
      </text>
    </comment>
    <comment ref="J4" authorId="0" shapeId="0" xr:uid="{00000000-0006-0000-0300-000004000000}">
      <text>
        <r>
          <rPr>
            <sz val="11"/>
            <color theme="1"/>
            <rFont val="Calibri"/>
            <family val="2"/>
            <scheme val="minor"/>
          </rPr>
          <t>Select a numeric score from the dropdown.</t>
        </r>
      </text>
    </comment>
  </commentList>
</comments>
</file>

<file path=xl/sharedStrings.xml><?xml version="1.0" encoding="utf-8"?>
<sst xmlns="http://schemas.openxmlformats.org/spreadsheetml/2006/main" count="618" uniqueCount="463">
  <si>
    <t>ISO 14001:2026 Gap Analysis Workbook</t>
  </si>
  <si>
    <t>Purpose</t>
  </si>
  <si>
    <t>Structured workbook for transition and readiness assessment against ISO 14001:2026, using detailed working paraphrases, scoring, dropdowns, and action tracking.</t>
  </si>
  <si>
    <t>Important note</t>
  </si>
  <si>
    <t>Because ISO standards are copyrighted, the requirement text in this workbook is a working paraphrase for audit planning and not verbatim ISO clause text.</t>
  </si>
  <si>
    <t>Assessment date</t>
  </si>
  <si>
    <t>How to use</t>
  </si>
  <si>
    <t>1) Review each row in Gap Analysis. 2) Select scores and status from dropdowns. 3) Review Summary KPIs. 4) Enter corrective actions in Action Plan and track to closure.</t>
  </si>
  <si>
    <t>Scoring model</t>
  </si>
  <si>
    <t>Implementation score is weighted 70%; evidence score is weighted 30%. Readiness % = ((Implementation/5)*70%) + ((Evidence/3)*30%).</t>
  </si>
  <si>
    <t>Gap rating logic</t>
  </si>
  <si>
    <t>&gt;=90% Conforming; &gt;=70% Minor Gap; &gt;=40% Major Gap; &lt;40% Critical Gap.</t>
  </si>
  <si>
    <t>Priority logic</t>
  </si>
  <si>
    <t>High if critical gap or risk score &gt;=15; Medium if major gap or risk score &gt;=8; otherwise Low.</t>
  </si>
  <si>
    <t>Method alignment</t>
  </si>
  <si>
    <t>Color conventions and workflow are aligned to the workbook style seen in your management review artifacts: blue inputs, black formulas, green references, gray static text, orange review areas, light red flags, and teal KPI anchors.</t>
  </si>
  <si>
    <t>Quick scoring guide</t>
  </si>
  <si>
    <t>Type</t>
  </si>
  <si>
    <t>Option</t>
  </si>
  <si>
    <t>Meaning</t>
  </si>
  <si>
    <t>Workbook use</t>
  </si>
  <si>
    <t>Editable</t>
  </si>
  <si>
    <t>Implementation</t>
  </si>
  <si>
    <t>0-5</t>
  </si>
  <si>
    <t>How fully the process is deployed and working</t>
  </si>
  <si>
    <t>Gap Analysis G</t>
  </si>
  <si>
    <t>Yes</t>
  </si>
  <si>
    <t>Evidence</t>
  </si>
  <si>
    <t>0-3</t>
  </si>
  <si>
    <t>Quality and control of supporting documented information</t>
  </si>
  <si>
    <t>Gap Analysis H</t>
  </si>
  <si>
    <t>Risk</t>
  </si>
  <si>
    <t>1-5 x 1-5</t>
  </si>
  <si>
    <t>Likelihood x impact for the unresolved issue</t>
  </si>
  <si>
    <t>Gap Analysis I:J/K</t>
  </si>
  <si>
    <t>Status</t>
  </si>
  <si>
    <t>Dropdown</t>
  </si>
  <si>
    <t>Current assessment/action state</t>
  </si>
  <si>
    <t>Gap Analysis R and Action Plan H</t>
  </si>
  <si>
    <t>Readiness %</t>
  </si>
  <si>
    <t>Formula</t>
  </si>
  <si>
    <t>Weighted readiness score</t>
  </si>
  <si>
    <t>Gap Analysis L</t>
  </si>
  <si>
    <t>No</t>
  </si>
  <si>
    <t>Control / dropdown values</t>
  </si>
  <si>
    <t>Assessment Date</t>
  </si>
  <si>
    <t>Workbook Type</t>
  </si>
  <si>
    <t>ISO 14001:2026 transition gap analysis</t>
  </si>
  <si>
    <t>Requirement Text Note</t>
  </si>
  <si>
    <t>Detailed requirement column is a working paraphrase for audit planning; it is not verbatim ISO text.</t>
  </si>
  <si>
    <t>Helper numeric mappings</t>
  </si>
  <si>
    <t>Not Started</t>
  </si>
  <si>
    <t>Implementation Score</t>
  </si>
  <si>
    <t>In Review</t>
  </si>
  <si>
    <t>0 - None</t>
  </si>
  <si>
    <t>Gap Confirmed</t>
  </si>
  <si>
    <t>1 - Ad hoc</t>
  </si>
  <si>
    <t>Action Defined</t>
  </si>
  <si>
    <t>2 - Partial</t>
  </si>
  <si>
    <t>In Progress</t>
  </si>
  <si>
    <t>3 - Defined</t>
  </si>
  <si>
    <t>Implemented</t>
  </si>
  <si>
    <t>4 - Implemented</t>
  </si>
  <si>
    <t>Verified</t>
  </si>
  <si>
    <t>5 - Effective</t>
  </si>
  <si>
    <t>Closed</t>
  </si>
  <si>
    <t>N/A</t>
  </si>
  <si>
    <t>Evidence Score</t>
  </si>
  <si>
    <t>Owner</t>
  </si>
  <si>
    <t>1 - Draft</t>
  </si>
  <si>
    <t>EHS Manager</t>
  </si>
  <si>
    <t>2 - Current</t>
  </si>
  <si>
    <t>Operations Manager</t>
  </si>
  <si>
    <t>3 - Controlled</t>
  </si>
  <si>
    <t>Engineering Manager</t>
  </si>
  <si>
    <t>Supply Chain Manager</t>
  </si>
  <si>
    <t>Likelihood / Impact</t>
  </si>
  <si>
    <t>Quality Manager</t>
  </si>
  <si>
    <t>1 - Very Low</t>
  </si>
  <si>
    <t>Quality Engineer</t>
  </si>
  <si>
    <t>2 - Low</t>
  </si>
  <si>
    <t>Facilities Manager</t>
  </si>
  <si>
    <t>3 - Moderate</t>
  </si>
  <si>
    <t>HR / Training</t>
  </si>
  <si>
    <t>4 - High</t>
  </si>
  <si>
    <t>Top Management</t>
  </si>
  <si>
    <t>5 - Very High</t>
  </si>
  <si>
    <t>Process Owner</t>
  </si>
  <si>
    <t>Priority</t>
  </si>
  <si>
    <t>Low</t>
  </si>
  <si>
    <t>Medium</t>
  </si>
  <si>
    <t>High</t>
  </si>
  <si>
    <t>Percent Complete</t>
  </si>
  <si>
    <t>Clause</t>
  </si>
  <si>
    <t>Clause title</t>
  </si>
  <si>
    <t>Detailed requirement (working paraphrase)</t>
  </si>
  <si>
    <t>Audit prompts / evidence examples</t>
  </si>
  <si>
    <t>2026 transition emphasis</t>
  </si>
  <si>
    <t>4.1</t>
  </si>
  <si>
    <t>Context of the organization</t>
  </si>
  <si>
    <t>Determine the internal and external issues that can affect the EMS and intended outcomes, including whether climate change is a relevant issue for the organization.</t>
  </si>
  <si>
    <t>Business context review, environmental conditions, climate factors, market/regulatory changes, SWOT/PESTLE evidence.</t>
  </si>
  <si>
    <t>Climate relevance explicitly considered.</t>
  </si>
  <si>
    <t>4.2</t>
  </si>
  <si>
    <t>Interested parties</t>
  </si>
  <si>
    <t>Identify interested parties relevant to the EMS, their relevant requirements, and whether any of those requirements relate to climate change or other emerging environmental concerns.</t>
  </si>
  <si>
    <t>Stakeholder matrix, permit conditions, customer requirements, insurer/community expectations, ESG commitments.</t>
  </si>
  <si>
    <t>Climate-related stakeholder requirements captured.</t>
  </si>
  <si>
    <t>4.3</t>
  </si>
  <si>
    <t>Scope of the EMS</t>
  </si>
  <si>
    <t>Define and maintain the EMS scope considering organizational boundaries, activities, products, services, compliance obligations, and ability to control or influence impacts.</t>
  </si>
  <si>
    <t>Scope statement, site map, organizational boundary, outsourced process treatment.</t>
  </si>
  <si>
    <t>Scope covers lifecycle and influence boundaries.</t>
  </si>
  <si>
    <t>4.4</t>
  </si>
  <si>
    <t>Environmental management system</t>
  </si>
  <si>
    <t>Establish, implement, maintain, and continually improve the EMS, including needed processes and their interactions.</t>
  </si>
  <si>
    <t>Process map, EMS manual/process architecture, governance model, interfaces.</t>
  </si>
  <si>
    <t>Process interaction and accountability are clear.</t>
  </si>
  <si>
    <t>5.1</t>
  </si>
  <si>
    <t>Leadership and commitment</t>
  </si>
  <si>
    <t>Top management demonstrates accountability for EMS effectiveness, integrates EMS requirements into business processes, provides resources, and promotes continual improvement and environmental performance.</t>
  </si>
  <si>
    <t>Leadership review minutes, strategic objectives, resource approval, visible sponsorship.</t>
  </si>
  <si>
    <t>Leadership focus on performance and transition readiness.</t>
  </si>
  <si>
    <t>5.2</t>
  </si>
  <si>
    <t>Environmental policy</t>
  </si>
  <si>
    <t>Maintain an environmental policy appropriate to purpose and context, including commitments to environmental protection, compliance obligations, and continual improvement.</t>
  </si>
  <si>
    <t>Approved policy, communication records, posting, employee awareness evidence.</t>
  </si>
  <si>
    <t>Policy refreshed for current environmental priorities.</t>
  </si>
  <si>
    <t>5.3</t>
  </si>
  <si>
    <t>Roles, responsibilities, authorities</t>
  </si>
  <si>
    <t>Assign and communicate responsibilities and authorities for EMS roles so that performance, compliance, reporting, and improvement are clearly owned.</t>
  </si>
  <si>
    <t>Org chart, RACI, job descriptions, delegated authorities, reporting expectations.</t>
  </si>
  <si>
    <t>Accountability beyond the EHS function is visible.</t>
  </si>
  <si>
    <t>6.1.1</t>
  </si>
  <si>
    <t>General planning actions</t>
  </si>
  <si>
    <t>Plan actions to address risks, opportunities, significant environmental issues, compliance obligations, and potential emergencies so the EMS can achieve intended results and prevent undesired effects.</t>
  </si>
  <si>
    <t>Risk/opportunity register, planning records, issue logs, emergency scenarios.</t>
  </si>
  <si>
    <t>Planning is more explicit and business-linked.</t>
  </si>
  <si>
    <t>6.1.2</t>
  </si>
  <si>
    <t>Environmental aspects</t>
  </si>
  <si>
    <t>Identify environmental aspects and associated impacts of activities, products, and services under normal, abnormal, and emergency conditions, using lifecycle thinking and criteria for significance.</t>
  </si>
  <si>
    <t>Aspect-impact register, significance criteria, lifecycle review, change review.</t>
  </si>
  <si>
    <t>Lifecycle thinking and current environmental pressures are evident.</t>
  </si>
  <si>
    <t>6.1.3</t>
  </si>
  <si>
    <t>Compliance obligations</t>
  </si>
  <si>
    <t>Determine and keep up to date applicable compliance obligations and understand how they apply to environmental aspects and EMS processes.</t>
  </si>
  <si>
    <t>Legal register, permit matrix, obligations tracker, update service, assignments.</t>
  </si>
  <si>
    <t>Emerging obligations and disclosures are monitored.</t>
  </si>
  <si>
    <t>6.1.4</t>
  </si>
  <si>
    <t>Planning action</t>
  </si>
  <si>
    <t>Plan and integrate actions needed for significant aspects, compliance obligations, risks, opportunities, and emergency situations into EMS processes and evaluate effectiveness.</t>
  </si>
  <si>
    <t>Action plans, project trackers, capital requests, operational controls.</t>
  </si>
  <si>
    <t>Actions are integrated into normal business planning.</t>
  </si>
  <si>
    <t>6.2.1</t>
  </si>
  <si>
    <t>Environmental objectives</t>
  </si>
  <si>
    <t>Establish environmental objectives at relevant functions and levels that are consistent with policy, measurable where practical, monitored, communicated, and updated.</t>
  </si>
  <si>
    <t>Objectives/KPI sheet, target owners, review cadence, communication materials.</t>
  </si>
  <si>
    <t>Objectives show real environmental performance intent.</t>
  </si>
  <si>
    <t>6.2.2</t>
  </si>
  <si>
    <t>Planning to achieve objectives</t>
  </si>
  <si>
    <t>Define what will be done, resources needed, responsibility, timeframe, and evaluation method for each environmental objective.</t>
  </si>
  <si>
    <t>Program plans, milestone trackers, budget/resource plans.</t>
  </si>
  <si>
    <t>Execution plans are specific and owned.</t>
  </si>
  <si>
    <t>7.1</t>
  </si>
  <si>
    <t>Resources</t>
  </si>
  <si>
    <t>Determine and provide the people, infrastructure, technology, financial support, and external services needed to establish, implement, maintain, and improve the EMS.</t>
  </si>
  <si>
    <t>Budget, staffing plan, monitoring equipment, contractor support, training resources.</t>
  </si>
  <si>
    <t>Resource sufficiency is reviewed during transition.</t>
  </si>
  <si>
    <t>7.2</t>
  </si>
  <si>
    <t>Competence</t>
  </si>
  <si>
    <t>Ensure persons doing work under the organization’s control are competent based on education, training, or experience and take action where competence gaps exist.</t>
  </si>
  <si>
    <t>Training matrix, qualifications, contractor competence checks, evaluations.</t>
  </si>
  <si>
    <t>Competence covers environmental responsibilities and new requirements.</t>
  </si>
  <si>
    <t>7.3</t>
  </si>
  <si>
    <t>Awareness</t>
  </si>
  <si>
    <t>Ensure personnel are aware of the environmental policy, significant aspects and impacts relevant to their work, contribution to EMS effectiveness, and consequences of nonconformance.</t>
  </si>
  <si>
    <t>Awareness training, onboarding, toolbox talks, sign-offs, interviews.</t>
  </si>
  <si>
    <t>Awareness includes transition priorities and expected behaviors.</t>
  </si>
  <si>
    <t>7.4.1</t>
  </si>
  <si>
    <t>Communication - general</t>
  </si>
  <si>
    <t>Determine what, when, with whom, and how to communicate internally and externally regarding the EMS, ensuring communication is consistent and reliable.</t>
  </si>
  <si>
    <t>Communication matrix, reporting calendar, escalation routes, approval workflow.</t>
  </si>
  <si>
    <t>Communication is structured, not ad hoc.</t>
  </si>
  <si>
    <t>7.4.2</t>
  </si>
  <si>
    <t>Internal communication</t>
  </si>
  <si>
    <t>Communicate relevant EMS information internally across functions and levels so responsibilities, performance, incidents, and changes are understood.</t>
  </si>
  <si>
    <t>Meeting records, dashboards, notifications, issue reporting.</t>
  </si>
  <si>
    <t>Cross-functional communication supports action closure.</t>
  </si>
  <si>
    <t>7.4.3</t>
  </si>
  <si>
    <t>External communication</t>
  </si>
  <si>
    <t>Communicate externally as required by compliance obligations and as determined by the organization, ensuring information is controlled and credible.</t>
  </si>
  <si>
    <t>Regulatory submissions, customer disclosures, community communications, website claims review.</t>
  </si>
  <si>
    <t>External claims align with verified performance.</t>
  </si>
  <si>
    <t>7.5.1</t>
  </si>
  <si>
    <t>Documented information - general</t>
  </si>
  <si>
    <t>Maintain documented information required by the EMS and needed to support effective process operation.</t>
  </si>
  <si>
    <t>Document list, EMS records index, retention matrix.</t>
  </si>
  <si>
    <t>Documentation supports effective implementation, not paperwork alone.</t>
  </si>
  <si>
    <t>7.5.2</t>
  </si>
  <si>
    <t>Creating and updating documented information</t>
  </si>
  <si>
    <t>Ensure documented information is appropriately identified, reviewed, approved, and formatted when created or updated.</t>
  </si>
  <si>
    <t>Template control, revision approval, metadata, review workflows.</t>
  </si>
  <si>
    <t>Controlled update practices are consistent.</t>
  </si>
  <si>
    <t>7.5.3</t>
  </si>
  <si>
    <t>Control of documented information</t>
  </si>
  <si>
    <t>Control distribution, access, retrieval, retention, storage, preservation, change control, and disposition of EMS documented information.</t>
  </si>
  <si>
    <t>Access controls, obsolete document removal, backups, retention records.</t>
  </si>
  <si>
    <t>Control extends to digital systems and outsourced records.</t>
  </si>
  <si>
    <t>8.1</t>
  </si>
  <si>
    <t>Operational planning and control</t>
  </si>
  <si>
    <t>Establish operational controls for processes associated with significant aspects, compliance obligations, risks, objectives, and change, including outsourced processes and lifecycle considerations.</t>
  </si>
  <si>
    <t>Operating criteria, SOPs, maintenance controls, procurement controls, change review, supplier requirements.</t>
  </si>
  <si>
    <t>Operational control reflects lifecycle, outsourced work, and change management.</t>
  </si>
  <si>
    <t>8.2</t>
  </si>
  <si>
    <t>Emergency preparedness and response</t>
  </si>
  <si>
    <t>Prepare for and respond to potential emergency situations, test response capability, and revise plans after incidents or tests.</t>
  </si>
  <si>
    <t>Emergency plan, drill records, spill response, lessons learned, contact lists.</t>
  </si>
  <si>
    <t>Emergency scenarios reflect current environmental risks.</t>
  </si>
  <si>
    <t>9.1.1</t>
  </si>
  <si>
    <t>Monitoring and measurement - general</t>
  </si>
  <si>
    <t>Determine what needs monitoring and measurement, methods, criteria, timing, and responsibility to evaluate environmental performance and EMS effectiveness.</t>
  </si>
  <si>
    <t>Monitoring plan, KPI definitions, calibration, data owners, thresholds.</t>
  </si>
  <si>
    <t>Measures emphasize meaningful performance outcomes.</t>
  </si>
  <si>
    <t>9.1.2</t>
  </si>
  <si>
    <t>Evaluation of compliance</t>
  </si>
  <si>
    <t>Evaluate fulfillment of compliance obligations at planned intervals and retain knowledge of the status.</t>
  </si>
  <si>
    <t>Compliance evaluation schedule, inspection/audit records, corrective action linkage.</t>
  </si>
  <si>
    <t>Evaluation is systematic and current.</t>
  </si>
  <si>
    <t>9.1.3</t>
  </si>
  <si>
    <t>Analysis and evaluation</t>
  </si>
  <si>
    <t>Analyze and evaluate monitoring results to understand trends, effectiveness, and opportunities for improvement.</t>
  </si>
  <si>
    <t>Dashboards, trend charts, management review inputs, action triggers.</t>
  </si>
  <si>
    <t>Performance data informs decisions, not just reporting.</t>
  </si>
  <si>
    <t>9.2.1</t>
  </si>
  <si>
    <t>Internal audit programme</t>
  </si>
  <si>
    <t>Plan and implement internal audits at planned intervals to determine whether the EMS conforms to requirements and is effectively implemented and maintained.</t>
  </si>
  <si>
    <t>Audit schedule, criteria, scope, independence, risk-based planning.</t>
  </si>
  <si>
    <t>Audit programme covers transition risks and changed controls.</t>
  </si>
  <si>
    <t>9.2.2</t>
  </si>
  <si>
    <t>Internal audit results</t>
  </si>
  <si>
    <t>Report audit results to relevant management and ensure corrections and corrective actions are taken without undue delay.</t>
  </si>
  <si>
    <t>Audit reports, findings log, closure records, management escalation.</t>
  </si>
  <si>
    <t>Closure discipline is visible and timely.</t>
  </si>
  <si>
    <t>9.3.1</t>
  </si>
  <si>
    <t>Management review - general</t>
  </si>
  <si>
    <t>Top management reviews the EMS at planned intervals to ensure continuing suitability, adequacy, effectiveness, and alignment with strategic direction.</t>
  </si>
  <si>
    <t>Management review calendar, agenda, attendance, output record.</t>
  </si>
  <si>
    <t>Review cadence and scope remain disciplined.</t>
  </si>
  <si>
    <t>9.3.2</t>
  </si>
  <si>
    <t>Management review inputs</t>
  </si>
  <si>
    <t>Management review considers status of prior actions, context and interested party changes, environmental performance, objectives, compliance, audit results, resources, risks/opportunities, and improvement opportunities.</t>
  </si>
  <si>
    <t>Input pack, KPI dashboard, legal status, audit/CAPA logs, risk register.</t>
  </si>
  <si>
    <t>Inputs are evidence-based and current.</t>
  </si>
  <si>
    <t>9.3.3</t>
  </si>
  <si>
    <t>Management review outputs</t>
  </si>
  <si>
    <t>Management review outputs include decisions and actions related to opportunities for improvement, EMS changes, resource needs, and environmental performance improvement.</t>
  </si>
  <si>
    <t>Action log, decisions record, assigned owners, due dates, follow-up evidence.</t>
  </si>
  <si>
    <t>Outputs translate into tracked actions.</t>
  </si>
  <si>
    <t>10.1</t>
  </si>
  <si>
    <t>General improvement</t>
  </si>
  <si>
    <t>Determine and select opportunities for improvement and implement actions necessary to achieve intended EMS outcomes.</t>
  </si>
  <si>
    <t>Improvement pipeline, kaizen/project list, strategic initiatives.</t>
  </si>
  <si>
    <t>Improvement is systematic and prioritized.</t>
  </si>
  <si>
    <t>10.2</t>
  </si>
  <si>
    <t>Nonconformity and corrective action</t>
  </si>
  <si>
    <t>React to nonconformities, control and correct them, determine causes, evaluate need for action to prevent recurrence, implement action, and review effectiveness.</t>
  </si>
  <si>
    <t>Incident/NC log, root cause analysis, CAPA records, effectiveness checks.</t>
  </si>
  <si>
    <t>Corrective action discipline is timely and evidence-based.</t>
  </si>
  <si>
    <t>10.3</t>
  </si>
  <si>
    <t>Continual improvement</t>
  </si>
  <si>
    <t>Continually improve EMS suitability, adequacy, and effectiveness to enhance environmental performance.</t>
  </si>
  <si>
    <t>Performance trends, completed projects, revised controls, leadership review.</t>
  </si>
  <si>
    <t>Improvement is demonstrated in results over time.</t>
  </si>
  <si>
    <t>Evidence / reference</t>
  </si>
  <si>
    <t>Current state summary</t>
  </si>
  <si>
    <t>Implementation score</t>
  </si>
  <si>
    <t>Evidence score</t>
  </si>
  <si>
    <t>Likelihood</t>
  </si>
  <si>
    <t>Impact</t>
  </si>
  <si>
    <t>Risk score</t>
  </si>
  <si>
    <t>Gap rating</t>
  </si>
  <si>
    <t>Action required</t>
  </si>
  <si>
    <t>Due date</t>
  </si>
  <si>
    <t>Days to due</t>
  </si>
  <si>
    <t>Overdue?</t>
  </si>
  <si>
    <t>Auditor notes</t>
  </si>
  <si>
    <t>Note</t>
  </si>
  <si>
    <t>Use working paraphrases for assessment; confirm against licensed copy of the standard before external use.</t>
  </si>
  <si>
    <t>Business context review, environmental conditions, climate factors, market/regulatory changes, SWOT/PESTLE evidence. | Transition focus: Climate relevance explicitly considered.</t>
  </si>
  <si>
    <t>Stakeholder matrix, permit conditions, customer requirements, insurer/community expectations, ESG commitments. | Transition focus: Climate-related stakeholder requirements captured.</t>
  </si>
  <si>
    <t>Scope statement, site map, organizational boundary, outsourced process treatment. | Transition focus: Scope covers lifecycle and influence boundaries.</t>
  </si>
  <si>
    <t>Process map, EMS manual/process architecture, governance model, interfaces. | Transition focus: Process interaction and accountability are clear.</t>
  </si>
  <si>
    <t>Leadership review minutes, strategic objectives, resource approval, visible sponsorship. | Transition focus: Leadership focus on performance and transition readiness.</t>
  </si>
  <si>
    <t>Approved policy, communication records, posting, employee awareness evidence. | Transition focus: Policy refreshed for current environmental priorities.</t>
  </si>
  <si>
    <t>Org chart, RACI, job descriptions, delegated authorities, reporting expectations. | Transition focus: Accountability beyond the EHS function is visible.</t>
  </si>
  <si>
    <t>Risk/opportunity register, planning records, issue logs, emergency scenarios. | Transition focus: Planning is more explicit and business-linked.</t>
  </si>
  <si>
    <t>Aspect-impact register, significance criteria, lifecycle review, change review. | Transition focus: Lifecycle thinking and current environmental pressures are evident.</t>
  </si>
  <si>
    <t>Legal register, permit matrix, obligations tracker, update service, assignments. | Transition focus: Emerging obligations and disclosures are monitored.</t>
  </si>
  <si>
    <t>Action plans, project trackers, capital requests, operational controls. | Transition focus: Actions are integrated into normal business planning.</t>
  </si>
  <si>
    <t>Objectives/KPI sheet, target owners, review cadence, communication materials. | Transition focus: Objectives show real environmental performance intent.</t>
  </si>
  <si>
    <t>Program plans, milestone trackers, budget/resource plans. | Transition focus: Execution plans are specific and owned.</t>
  </si>
  <si>
    <t>Budget, staffing plan, monitoring equipment, contractor support, training resources. | Transition focus: Resource sufficiency is reviewed during transition.</t>
  </si>
  <si>
    <t>Training matrix, qualifications, contractor competence checks, evaluations. | Transition focus: Competence covers environmental responsibilities and new requirements.</t>
  </si>
  <si>
    <t>Awareness training, onboarding, toolbox talks, sign-offs, interviews. | Transition focus: Awareness includes transition priorities and expected behaviors.</t>
  </si>
  <si>
    <t>Communication matrix, reporting calendar, escalation routes, approval workflow. | Transition focus: Communication is structured, not ad hoc.</t>
  </si>
  <si>
    <t>Meeting records, dashboards, notifications, issue reporting. | Transition focus: Cross-functional communication supports action closure.</t>
  </si>
  <si>
    <t>Regulatory submissions, customer disclosures, community communications, website claims review. | Transition focus: External claims align with verified performance.</t>
  </si>
  <si>
    <t>Document list, EMS records index, retention matrix. | Transition focus: Documentation supports effective implementation, not paperwork alone.</t>
  </si>
  <si>
    <t>Template control, revision approval, metadata, review workflows. | Transition focus: Controlled update practices are consistent.</t>
  </si>
  <si>
    <t>Access controls, obsolete document removal, backups, retention records. | Transition focus: Control extends to digital systems and outsourced records.</t>
  </si>
  <si>
    <t>Operating criteria, SOPs, maintenance controls, procurement controls, change review, supplier requirements. | Transition focus: Operational control reflects lifecycle, outsourced work, and change management.</t>
  </si>
  <si>
    <t>Emergency plan, drill records, spill response, lessons learned, contact lists. | Transition focus: Emergency scenarios reflect current environmental risks.</t>
  </si>
  <si>
    <t>Monitoring plan, KPI definitions, calibration, data owners, thresholds. | Transition focus: Measures emphasize meaningful performance outcomes.</t>
  </si>
  <si>
    <t>Compliance evaluation schedule, inspection/audit records, corrective action linkage. | Transition focus: Evaluation is systematic and current.</t>
  </si>
  <si>
    <t>Dashboards, trend charts, management review inputs, action triggers. | Transition focus: Performance data informs decisions, not just reporting.</t>
  </si>
  <si>
    <t>Audit schedule, criteria, scope, independence, risk-based planning. | Transition focus: Audit programme covers transition risks and changed controls.</t>
  </si>
  <si>
    <t>Audit reports, findings log, closure records, management escalation. | Transition focus: Closure discipline is visible and timely.</t>
  </si>
  <si>
    <t>Management review calendar, agenda, attendance, output record. | Transition focus: Review cadence and scope remain disciplined.</t>
  </si>
  <si>
    <t>Input pack, KPI dashboard, legal status, audit/CAPA logs, risk register. | Transition focus: Inputs are evidence-based and current.</t>
  </si>
  <si>
    <t>Action log, decisions record, assigned owners, due dates, follow-up evidence. | Transition focus: Outputs translate into tracked actions.</t>
  </si>
  <si>
    <t>Improvement pipeline, kaizen/project list, strategic initiatives. | Transition focus: Improvement is systematic and prioritized.</t>
  </si>
  <si>
    <t>Incident/NC log, root cause analysis, CAPA records, effectiveness checks. | Transition focus: Corrective action discipline is timely and evidence-based.</t>
  </si>
  <si>
    <t>Performance trends, completed projects, revised controls, leadership review. | Transition focus: Improvement is demonstrated in results over time.</t>
  </si>
  <si>
    <t>ISO 14001:2026 Gap Analysis Dashboard</t>
  </si>
  <si>
    <t>Status distribution</t>
  </si>
  <si>
    <t>Priority distribution</t>
  </si>
  <si>
    <t>Total clauses in library</t>
  </si>
  <si>
    <t>Clauses with status entered</t>
  </si>
  <si>
    <t>Average readiness %</t>
  </si>
  <si>
    <t>Critical gaps</t>
  </si>
  <si>
    <t>Major gaps</t>
  </si>
  <si>
    <t>Minor gaps</t>
  </si>
  <si>
    <t>High priority gaps</t>
  </si>
  <si>
    <t>Overdue gap actions</t>
  </si>
  <si>
    <t>Open action-plan items</t>
  </si>
  <si>
    <t>Overdue action-plan items</t>
  </si>
  <si>
    <t>Actions complete %</t>
  </si>
  <si>
    <t>Action ID</t>
  </si>
  <si>
    <t>Related Clause</t>
  </si>
  <si>
    <t>Source / finding reference</t>
  </si>
  <si>
    <t>Action description</t>
  </si>
  <si>
    <t>Start date</t>
  </si>
  <si>
    <t>% complete</t>
  </si>
  <si>
    <t>Days remaining</t>
  </si>
  <si>
    <t>Closure evidence / notes</t>
  </si>
  <si>
    <t>AP-001</t>
  </si>
  <si>
    <t>AP-002</t>
  </si>
  <si>
    <t>AP-003</t>
  </si>
  <si>
    <t>AP-004</t>
  </si>
  <si>
    <t>AP-005</t>
  </si>
  <si>
    <t>AP-006</t>
  </si>
  <si>
    <t>AP-007</t>
  </si>
  <si>
    <t>AP-008</t>
  </si>
  <si>
    <t>AP-009</t>
  </si>
  <si>
    <t>AP-010</t>
  </si>
  <si>
    <t>AP-011</t>
  </si>
  <si>
    <t>AP-012</t>
  </si>
  <si>
    <t>AP-013</t>
  </si>
  <si>
    <t>AP-014</t>
  </si>
  <si>
    <t>AP-015</t>
  </si>
  <si>
    <t>AP-016</t>
  </si>
  <si>
    <t>AP-017</t>
  </si>
  <si>
    <t>AP-018</t>
  </si>
  <si>
    <t>AP-019</t>
  </si>
  <si>
    <t>AP-020</t>
  </si>
  <si>
    <t>AP-021</t>
  </si>
  <si>
    <t>AP-022</t>
  </si>
  <si>
    <t>AP-023</t>
  </si>
  <si>
    <t>AP-024</t>
  </si>
  <si>
    <t>AP-025</t>
  </si>
  <si>
    <t>AP-026</t>
  </si>
  <si>
    <t>AP-027</t>
  </si>
  <si>
    <t>AP-028</t>
  </si>
  <si>
    <t>AP-029</t>
  </si>
  <si>
    <t>AP-030</t>
  </si>
  <si>
    <t>AP-031</t>
  </si>
  <si>
    <t>AP-032</t>
  </si>
  <si>
    <t>AP-033</t>
  </si>
  <si>
    <t>AP-034</t>
  </si>
  <si>
    <t>AP-035</t>
  </si>
  <si>
    <t>AP-036</t>
  </si>
  <si>
    <t>AP-037</t>
  </si>
  <si>
    <t>AP-038</t>
  </si>
  <si>
    <t>AP-039</t>
  </si>
  <si>
    <t>AP-040</t>
  </si>
  <si>
    <t>AP-041</t>
  </si>
  <si>
    <t>AP-042</t>
  </si>
  <si>
    <t>AP-043</t>
  </si>
  <si>
    <t>AP-044</t>
  </si>
  <si>
    <t>AP-045</t>
  </si>
  <si>
    <t>AP-046</t>
  </si>
  <si>
    <t>AP-047</t>
  </si>
  <si>
    <t>AP-048</t>
  </si>
  <si>
    <t>AP-049</t>
  </si>
  <si>
    <t>AP-050</t>
  </si>
  <si>
    <t>AP-051</t>
  </si>
  <si>
    <t>AP-052</t>
  </si>
  <si>
    <t>AP-053</t>
  </si>
  <si>
    <t>AP-054</t>
  </si>
  <si>
    <t>AP-055</t>
  </si>
  <si>
    <t>AP-056</t>
  </si>
  <si>
    <t>AP-057</t>
  </si>
  <si>
    <t>AP-058</t>
  </si>
  <si>
    <t>AP-059</t>
  </si>
  <si>
    <t>AP-060</t>
  </si>
  <si>
    <t>AP-061</t>
  </si>
  <si>
    <t>AP-062</t>
  </si>
  <si>
    <t>AP-063</t>
  </si>
  <si>
    <t>AP-064</t>
  </si>
  <si>
    <t>AP-065</t>
  </si>
  <si>
    <t>AP-066</t>
  </si>
  <si>
    <t>AP-067</t>
  </si>
  <si>
    <t>AP-068</t>
  </si>
  <si>
    <t>AP-069</t>
  </si>
  <si>
    <t>AP-070</t>
  </si>
  <si>
    <t>AP-071</t>
  </si>
  <si>
    <t>AP-072</t>
  </si>
  <si>
    <t>AP-073</t>
  </si>
  <si>
    <t>AP-074</t>
  </si>
  <si>
    <t>AP-075</t>
  </si>
  <si>
    <t>AP-076</t>
  </si>
  <si>
    <t>AP-077</t>
  </si>
  <si>
    <t>AP-078</t>
  </si>
  <si>
    <t>AP-079</t>
  </si>
  <si>
    <t>AP-080</t>
  </si>
  <si>
    <t>AP-081</t>
  </si>
  <si>
    <t>AP-082</t>
  </si>
  <si>
    <t>AP-083</t>
  </si>
  <si>
    <t>AP-084</t>
  </si>
  <si>
    <t>AP-085</t>
  </si>
  <si>
    <t>AP-086</t>
  </si>
  <si>
    <t>AP-087</t>
  </si>
  <si>
    <t>AP-088</t>
  </si>
  <si>
    <t>AP-089</t>
  </si>
  <si>
    <t>AP-090</t>
  </si>
  <si>
    <t>AP-091</t>
  </si>
  <si>
    <t>AP-092</t>
  </si>
  <si>
    <t>AP-093</t>
  </si>
  <si>
    <t>AP-094</t>
  </si>
  <si>
    <t>AP-095</t>
  </si>
  <si>
    <t>AP-096</t>
  </si>
  <si>
    <t>AP-097</t>
  </si>
  <si>
    <t>AP-098</t>
  </si>
  <si>
    <t>AP-099</t>
  </si>
  <si>
    <t>AP-100</t>
  </si>
  <si>
    <t>Source</t>
  </si>
  <si>
    <t>URL</t>
  </si>
  <si>
    <t>Use in workbook</t>
  </si>
  <si>
    <t>ISO 14001 main standard page</t>
  </si>
  <si>
    <t>https://www.iso.org/standard/14001</t>
  </si>
  <si>
    <t>Current edition and transition reference</t>
  </si>
  <si>
    <t>ISO 14001:2015/Amd 1:2024 page</t>
  </si>
  <si>
    <t>https://www.iso.org/standard/88209.html</t>
  </si>
  <si>
    <t>Climate change amendment reference for 4.1 and 4.2 working text</t>
  </si>
  <si>
    <t>ISO brochure: ISO 14001:2026 – Your trusted standard, clearer than ever</t>
  </si>
  <si>
    <t>https://www.iso.org/publication/PUB100500.html</t>
  </si>
  <si>
    <t>Transition awareness source</t>
  </si>
  <si>
    <t>IAF/ISO joint communiqué on climate change additions</t>
  </si>
  <si>
    <t>https://iaf.nu/iaf_system/uploads/documents/Joint_ISO-IAF_Communique_re_Climate_Change_Amds_to_ISO_MSS_Feb_2024_Final.pdf</t>
  </si>
  <si>
    <t>Public explanation of climate change additions to management system standards</t>
  </si>
  <si>
    <t>Workbook note</t>
  </si>
  <si>
    <t>Use licensed copy of ISO 14001 for any verbatim clause text or external deliverable.</t>
  </si>
  <si>
    <t>Copyright and verification reminder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</si>
</sst>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0.0%"/>
  </numFmts>
  <fonts count="9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1"/>
      <name val="Calibri"/>
    </font>
    <font>
      <sz val="11"/>
      <color rgb="FF0000FF"/>
      <name val="Calibri"/>
    </font>
    <font>
      <sz val="11"/>
      <color rgb="FF666666"/>
      <name val="Calibri"/>
    </font>
    <font>
      <b/>
      <sz val="16"/>
      <color rgb="FFFFFFFF"/>
      <name val="Calibri"/>
    </font>
    <font>
      <sz val="11"/>
      <color rgb="FF000000"/>
      <name val="Calibri"/>
    </font>
    <font>
      <sz val="11"/>
      <color rgb="FF008000"/>
      <name val="Calibri"/>
    </font>
    <font>
      <b/>
      <sz val="15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2F3"/>
      </patternFill>
    </fill>
    <fill>
      <patternFill patternType="solid">
        <fgColor rgb="FFF3F3F3"/>
      </patternFill>
    </fill>
    <fill>
      <patternFill patternType="solid">
        <fgColor rgb="FFFBFBFB"/>
      </patternFill>
    </fill>
    <fill>
      <patternFill patternType="solid">
        <fgColor rgb="FFD9EAF7"/>
      </patternFill>
    </fill>
  </fills>
  <borders count="3">
    <border>
      <left/>
      <right/>
      <top/>
      <bottom/>
      <diagonal/>
    </border>
    <border>
      <left/>
      <right/>
      <top/>
      <bottom style="thin">
        <color rgb="FF8C8C8C"/>
      </bottom>
      <diagonal/>
    </border>
    <border>
      <left/>
      <right/>
      <top/>
      <bottom style="thin">
        <color rgb="FF8C8C8C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/>
    <xf numFmtId="0" fontId="2" fillId="3" borderId="1" xfId="0" applyFont="1" applyFill="1" applyBorder="1"/>
    <xf numFmtId="0" fontId="4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1" fillId="2" borderId="1" xfId="0" applyFont="1" applyFill="1" applyBorder="1"/>
    <xf numFmtId="0" fontId="3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center" wrapText="1"/>
    </xf>
    <xf numFmtId="0" fontId="2" fillId="0" borderId="1" xfId="0" applyFont="1" applyBorder="1"/>
    <xf numFmtId="0" fontId="4" fillId="0" borderId="1" xfId="0" applyFont="1" applyBorder="1"/>
    <xf numFmtId="0" fontId="4" fillId="4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0" fontId="6" fillId="5" borderId="1" xfId="0" applyFont="1" applyFill="1" applyBorder="1" applyAlignment="1">
      <alignment vertical="top" wrapText="1"/>
    </xf>
    <xf numFmtId="165" fontId="6" fillId="5" borderId="1" xfId="0" applyNumberFormat="1" applyFont="1" applyFill="1" applyBorder="1" applyAlignment="1">
      <alignment vertical="top" wrapText="1"/>
    </xf>
    <xf numFmtId="164" fontId="3" fillId="5" borderId="1" xfId="0" applyNumberFormat="1" applyFont="1" applyFill="1" applyBorder="1" applyAlignment="1">
      <alignment vertical="top" wrapText="1"/>
    </xf>
    <xf numFmtId="1" fontId="6" fillId="5" borderId="1" xfId="0" applyNumberFormat="1" applyFont="1" applyFill="1" applyBorder="1" applyAlignment="1">
      <alignment vertical="top" wrapText="1"/>
    </xf>
    <xf numFmtId="165" fontId="6" fillId="0" borderId="1" xfId="0" applyNumberFormat="1" applyFont="1" applyBorder="1" applyAlignment="1">
      <alignment vertical="top" wrapText="1"/>
    </xf>
    <xf numFmtId="164" fontId="3" fillId="0" borderId="1" xfId="0" applyNumberFormat="1" applyFont="1" applyBorder="1" applyAlignment="1">
      <alignment vertical="top" wrapText="1"/>
    </xf>
    <xf numFmtId="1" fontId="6" fillId="0" borderId="1" xfId="0" applyNumberFormat="1" applyFont="1" applyBorder="1" applyAlignment="1">
      <alignment vertical="top" wrapText="1"/>
    </xf>
    <xf numFmtId="0" fontId="2" fillId="6" borderId="1" xfId="0" applyFont="1" applyFill="1" applyBorder="1"/>
    <xf numFmtId="9" fontId="3" fillId="5" borderId="1" xfId="0" applyNumberFormat="1" applyFont="1" applyFill="1" applyBorder="1" applyAlignment="1">
      <alignment vertical="top" wrapText="1"/>
    </xf>
    <xf numFmtId="9" fontId="3" fillId="0" borderId="1" xfId="0" applyNumberFormat="1" applyFont="1" applyBorder="1" applyAlignment="1">
      <alignment vertical="top" wrapText="1"/>
    </xf>
    <xf numFmtId="164" fontId="6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9" fontId="4" fillId="0" borderId="1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3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5" fillId="2" borderId="1" xfId="0" applyFont="1" applyFill="1" applyBorder="1" applyAlignment="1">
      <alignment vertical="center" wrapText="1"/>
    </xf>
    <xf numFmtId="0" fontId="0" fillId="0" borderId="2" xfId="0" applyBorder="1"/>
    <xf numFmtId="0" fontId="1" fillId="2" borderId="1" xfId="0" applyFont="1" applyFill="1" applyBorder="1"/>
    <xf numFmtId="0" fontId="8" fillId="2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5">
    <dxf>
      <fill>
        <patternFill>
          <bgColor rgb="FFFDE9E7"/>
        </patternFill>
      </fill>
    </dxf>
    <dxf>
      <fill>
        <patternFill>
          <bgColor rgb="FFFCE4D6"/>
        </patternFill>
      </fill>
    </dxf>
    <dxf>
      <fill>
        <patternFill>
          <bgColor rgb="FFFDE9E7"/>
        </patternFill>
      </fill>
    </dxf>
    <dxf>
      <fill>
        <patternFill>
          <bgColor rgb="FFFCE4D6"/>
        </patternFill>
      </fill>
    </dxf>
    <dxf>
      <fill>
        <patternFill>
          <bgColor rgb="FFFDE9E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1722120</xdr:colOff>
      <xdr:row>12</xdr:row>
      <xdr:rowOff>487680</xdr:rowOff>
    </xdr:to>
    <xdr:sp macro="" textlink="">
      <xdr:nvSpPr>
        <xdr:cNvPr id="1029" name="Text Box 5" hidden="1">
          <a:extLst>
            <a:ext uri="{FF2B5EF4-FFF2-40B4-BE49-F238E27FC236}">
              <a16:creationId xmlns:a16="http://schemas.microsoft.com/office/drawing/2014/main" id="{93C53852-99F6-52A5-37FB-B63B165DA59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1895475</xdr:colOff>
      <xdr:row>12</xdr:row>
      <xdr:rowOff>0</xdr:rowOff>
    </xdr:to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B71123B0-7842-D437-3D78-F922154A18A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048625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workbookViewId="0">
      <selection activeCell="H8" sqref="H8"/>
    </sheetView>
  </sheetViews>
  <sheetFormatPr defaultRowHeight="15" x14ac:dyDescent="0.25"/>
  <cols>
    <col min="1" max="1" width="24" customWidth="1"/>
    <col min="2" max="2" width="95" customWidth="1"/>
    <col min="3" max="3" width="28.140625" customWidth="1"/>
    <col min="4" max="4" width="22.7109375" customWidth="1"/>
    <col min="5" max="5" width="18.85546875" customWidth="1"/>
    <col min="6" max="8" width="18" customWidth="1"/>
  </cols>
  <sheetData>
    <row r="1" spans="1:8" ht="19.149999999999999" customHeight="1" x14ac:dyDescent="0.25">
      <c r="A1" s="56" t="s">
        <v>0</v>
      </c>
      <c r="B1" s="57"/>
      <c r="C1" s="57"/>
      <c r="D1" s="57"/>
      <c r="E1" s="57"/>
      <c r="F1" s="57"/>
      <c r="G1" s="57"/>
      <c r="H1" s="57"/>
    </row>
    <row r="2" spans="1:8" ht="16.149999999999999" customHeight="1" x14ac:dyDescent="0.25">
      <c r="A2" s="2"/>
      <c r="B2" s="2"/>
      <c r="C2" s="2"/>
      <c r="D2" s="2"/>
      <c r="E2" s="2"/>
      <c r="F2" s="2"/>
      <c r="G2" s="2"/>
      <c r="H2" s="2"/>
    </row>
    <row r="3" spans="1:8" ht="27.2" customHeight="1" x14ac:dyDescent="0.25">
      <c r="A3" s="50" t="s">
        <v>1</v>
      </c>
      <c r="B3" s="4" t="s">
        <v>2</v>
      </c>
      <c r="C3" s="2"/>
      <c r="D3" s="2"/>
      <c r="E3" s="2"/>
      <c r="F3" s="2"/>
      <c r="G3" s="2"/>
      <c r="H3" s="2"/>
    </row>
    <row r="4" spans="1:8" ht="27.2" customHeight="1" x14ac:dyDescent="0.25">
      <c r="A4" s="50" t="s">
        <v>3</v>
      </c>
      <c r="B4" s="4" t="s">
        <v>4</v>
      </c>
      <c r="C4" s="2"/>
      <c r="D4" s="2"/>
      <c r="E4" s="2"/>
      <c r="F4" s="2"/>
      <c r="G4" s="2"/>
      <c r="H4" s="2"/>
    </row>
    <row r="5" spans="1:8" ht="27.2" customHeight="1" x14ac:dyDescent="0.25">
      <c r="A5" s="50" t="s">
        <v>5</v>
      </c>
      <c r="B5" s="24">
        <f>Lists!B2</f>
        <v>46127</v>
      </c>
      <c r="C5" s="2"/>
      <c r="D5" s="2"/>
      <c r="E5" s="2"/>
      <c r="F5" s="2"/>
      <c r="G5" s="2"/>
      <c r="H5" s="2"/>
    </row>
    <row r="6" spans="1:8" ht="27.2" customHeight="1" x14ac:dyDescent="0.25">
      <c r="A6" s="50" t="s">
        <v>6</v>
      </c>
      <c r="B6" s="4" t="s">
        <v>7</v>
      </c>
      <c r="C6" s="2"/>
      <c r="D6" s="2"/>
      <c r="E6" s="2"/>
      <c r="F6" s="2"/>
      <c r="G6" s="2"/>
      <c r="H6" s="2"/>
    </row>
    <row r="7" spans="1:8" ht="27.2" customHeight="1" x14ac:dyDescent="0.25">
      <c r="A7" s="50" t="s">
        <v>8</v>
      </c>
      <c r="B7" s="4" t="s">
        <v>9</v>
      </c>
      <c r="C7" s="2"/>
      <c r="D7" s="2"/>
      <c r="E7" s="2"/>
      <c r="F7" s="2"/>
      <c r="G7" s="2"/>
      <c r="H7" s="2"/>
    </row>
    <row r="8" spans="1:8" ht="27.2" customHeight="1" x14ac:dyDescent="0.25">
      <c r="A8" s="50" t="s">
        <v>10</v>
      </c>
      <c r="B8" s="48" t="s">
        <v>11</v>
      </c>
      <c r="C8" s="2"/>
      <c r="D8" s="2"/>
      <c r="E8" s="2"/>
      <c r="F8" s="2"/>
      <c r="G8" s="2"/>
      <c r="H8" s="2"/>
    </row>
    <row r="9" spans="1:8" ht="27.2" customHeight="1" x14ac:dyDescent="0.25">
      <c r="A9" s="50" t="s">
        <v>12</v>
      </c>
      <c r="B9" s="4" t="s">
        <v>13</v>
      </c>
      <c r="C9" s="2"/>
      <c r="D9" s="2"/>
      <c r="E9" s="2"/>
      <c r="F9" s="2"/>
      <c r="G9" s="2"/>
      <c r="H9" s="2"/>
    </row>
    <row r="10" spans="1:8" ht="27.2" customHeight="1" x14ac:dyDescent="0.25">
      <c r="A10" s="50" t="s">
        <v>14</v>
      </c>
      <c r="B10" s="4" t="s">
        <v>15</v>
      </c>
      <c r="C10" s="2"/>
      <c r="D10" s="2"/>
      <c r="E10" s="2"/>
      <c r="F10" s="2"/>
      <c r="G10" s="2"/>
      <c r="H10" s="2"/>
    </row>
    <row r="11" spans="1:8" ht="16.149999999999999" customHeight="1" x14ac:dyDescent="0.25">
      <c r="A11" s="2"/>
      <c r="B11" s="2"/>
      <c r="C11" s="2"/>
      <c r="D11" s="2"/>
      <c r="E11" s="2"/>
      <c r="F11" s="2"/>
      <c r="G11" s="2"/>
      <c r="H11" s="2"/>
    </row>
    <row r="12" spans="1:8" ht="16.149999999999999" customHeight="1" x14ac:dyDescent="0.25">
      <c r="A12" s="2"/>
      <c r="B12" s="2"/>
      <c r="C12" s="2"/>
      <c r="D12" s="2"/>
      <c r="E12" s="2"/>
      <c r="F12" s="2"/>
      <c r="G12" s="2"/>
      <c r="H12" s="2"/>
    </row>
    <row r="13" spans="1:8" ht="19.149999999999999" customHeight="1" x14ac:dyDescent="0.25">
      <c r="A13" s="54" t="s">
        <v>16</v>
      </c>
      <c r="B13" s="55"/>
      <c r="C13" s="55"/>
      <c r="D13" s="55"/>
      <c r="E13" s="55"/>
      <c r="F13" s="2"/>
      <c r="G13" s="2"/>
      <c r="H13" s="2"/>
    </row>
    <row r="14" spans="1:8" ht="25.7" customHeight="1" x14ac:dyDescent="0.25">
      <c r="A14" s="50" t="s">
        <v>17</v>
      </c>
      <c r="B14" s="50" t="s">
        <v>18</v>
      </c>
      <c r="C14" s="50" t="s">
        <v>19</v>
      </c>
      <c r="D14" s="50" t="s">
        <v>20</v>
      </c>
      <c r="E14" s="49" t="s">
        <v>21</v>
      </c>
      <c r="F14" s="2"/>
      <c r="G14" s="2"/>
      <c r="H14" s="2"/>
    </row>
    <row r="15" spans="1:8" ht="25.7" customHeight="1" x14ac:dyDescent="0.25">
      <c r="A15" s="4" t="s">
        <v>22</v>
      </c>
      <c r="B15" s="4" t="s">
        <v>23</v>
      </c>
      <c r="C15" s="48" t="s">
        <v>24</v>
      </c>
      <c r="D15" s="48" t="s">
        <v>25</v>
      </c>
      <c r="E15" s="51" t="s">
        <v>26</v>
      </c>
      <c r="F15" s="2"/>
      <c r="G15" s="2"/>
      <c r="H15" s="2"/>
    </row>
    <row r="16" spans="1:8" ht="25.7" customHeight="1" x14ac:dyDescent="0.25">
      <c r="A16" s="4" t="s">
        <v>27</v>
      </c>
      <c r="B16" s="4" t="s">
        <v>28</v>
      </c>
      <c r="C16" s="48" t="s">
        <v>29</v>
      </c>
      <c r="D16" s="48" t="s">
        <v>30</v>
      </c>
      <c r="E16" s="51" t="s">
        <v>26</v>
      </c>
      <c r="F16" s="2"/>
      <c r="G16" s="2"/>
      <c r="H16" s="2"/>
    </row>
    <row r="17" spans="1:8" ht="25.7" customHeight="1" x14ac:dyDescent="0.25">
      <c r="A17" s="4" t="s">
        <v>31</v>
      </c>
      <c r="B17" s="4" t="s">
        <v>32</v>
      </c>
      <c r="C17" s="48" t="s">
        <v>33</v>
      </c>
      <c r="D17" s="48" t="s">
        <v>34</v>
      </c>
      <c r="E17" s="51" t="s">
        <v>26</v>
      </c>
      <c r="F17" s="2"/>
      <c r="G17" s="2"/>
      <c r="H17" s="2"/>
    </row>
    <row r="18" spans="1:8" ht="25.7" customHeight="1" x14ac:dyDescent="0.25">
      <c r="A18" s="4" t="s">
        <v>35</v>
      </c>
      <c r="B18" s="4" t="s">
        <v>36</v>
      </c>
      <c r="C18" s="48" t="s">
        <v>37</v>
      </c>
      <c r="D18" s="48" t="s">
        <v>38</v>
      </c>
      <c r="E18" s="51" t="s">
        <v>26</v>
      </c>
      <c r="F18" s="2"/>
      <c r="G18" s="2"/>
      <c r="H18" s="2"/>
    </row>
    <row r="19" spans="1:8" ht="25.7" customHeight="1" x14ac:dyDescent="0.25">
      <c r="A19" s="4" t="s">
        <v>39</v>
      </c>
      <c r="B19" s="4" t="s">
        <v>40</v>
      </c>
      <c r="C19" s="48" t="s">
        <v>41</v>
      </c>
      <c r="D19" s="48" t="s">
        <v>42</v>
      </c>
      <c r="E19" s="52" t="s">
        <v>43</v>
      </c>
      <c r="F19" s="2"/>
      <c r="G19" s="2"/>
      <c r="H19" s="2"/>
    </row>
    <row r="20" spans="1:8" ht="16.149999999999999" customHeight="1" x14ac:dyDescent="0.25"/>
    <row r="21" spans="1:8" ht="16.149999999999999" customHeight="1" x14ac:dyDescent="0.25"/>
    <row r="22" spans="1:8" ht="16.149999999999999" customHeight="1" x14ac:dyDescent="0.25"/>
    <row r="23" spans="1:8" ht="16.149999999999999" customHeight="1" x14ac:dyDescent="0.25"/>
    <row r="24" spans="1:8" ht="16.149999999999999" customHeight="1" x14ac:dyDescent="0.25"/>
    <row r="25" spans="1:8" ht="16.149999999999999" customHeight="1" x14ac:dyDescent="0.25"/>
    <row r="26" spans="1:8" ht="16.149999999999999" customHeight="1" x14ac:dyDescent="0.25"/>
    <row r="27" spans="1:8" ht="16.149999999999999" customHeight="1" x14ac:dyDescent="0.25"/>
    <row r="28" spans="1:8" ht="16.149999999999999" customHeight="1" x14ac:dyDescent="0.25"/>
    <row r="29" spans="1:8" ht="16.149999999999999" customHeight="1" x14ac:dyDescent="0.25"/>
  </sheetData>
  <mergeCells count="2">
    <mergeCell ref="A13:E13"/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0"/>
  <sheetViews>
    <sheetView topLeftCell="A19" workbookViewId="0">
      <selection activeCell="A7" sqref="A7"/>
    </sheetView>
  </sheetViews>
  <sheetFormatPr defaultRowHeight="15" x14ac:dyDescent="0.25"/>
  <cols>
    <col min="1" max="1" width="32" customWidth="1"/>
    <col min="2" max="2" width="22" customWidth="1"/>
    <col min="3" max="3" width="30" customWidth="1"/>
    <col min="4" max="4" width="10" style="28" customWidth="1"/>
    <col min="5" max="5" width="26" customWidth="1"/>
    <col min="6" max="6" width="10" style="28" customWidth="1"/>
    <col min="7" max="7" width="28" customWidth="1"/>
    <col min="8" max="8" width="10" style="28" customWidth="1"/>
  </cols>
  <sheetData>
    <row r="1" spans="1:8" x14ac:dyDescent="0.25">
      <c r="A1" s="8" t="s">
        <v>44</v>
      </c>
      <c r="B1" s="1"/>
      <c r="C1" s="1"/>
      <c r="D1" s="25"/>
      <c r="E1" s="1"/>
      <c r="F1" s="25"/>
      <c r="G1" s="1"/>
      <c r="H1" s="25"/>
    </row>
    <row r="2" spans="1:8" x14ac:dyDescent="0.25">
      <c r="A2" s="9" t="s">
        <v>45</v>
      </c>
      <c r="B2" s="30">
        <v>46127</v>
      </c>
      <c r="C2" s="2"/>
      <c r="D2" s="26"/>
      <c r="E2" s="2"/>
      <c r="F2" s="26"/>
      <c r="G2" s="2"/>
      <c r="H2" s="26"/>
    </row>
    <row r="3" spans="1:8" x14ac:dyDescent="0.25">
      <c r="A3" s="9" t="s">
        <v>46</v>
      </c>
      <c r="B3" s="10" t="s">
        <v>47</v>
      </c>
      <c r="C3" s="2"/>
      <c r="D3" s="26"/>
      <c r="E3" s="2"/>
      <c r="F3" s="26"/>
      <c r="G3" s="2"/>
      <c r="H3" s="26"/>
    </row>
    <row r="4" spans="1:8" x14ac:dyDescent="0.25">
      <c r="A4" s="9" t="s">
        <v>48</v>
      </c>
      <c r="B4" s="10" t="s">
        <v>49</v>
      </c>
      <c r="C4" s="2"/>
      <c r="D4" s="26"/>
      <c r="E4" s="2"/>
      <c r="F4" s="26"/>
      <c r="G4" s="2"/>
      <c r="H4" s="26"/>
    </row>
    <row r="5" spans="1:8" x14ac:dyDescent="0.25">
      <c r="A5" s="2"/>
      <c r="B5" s="2"/>
      <c r="C5" s="2"/>
      <c r="D5" s="26"/>
      <c r="E5" s="2"/>
      <c r="F5" s="26"/>
      <c r="G5" s="2"/>
      <c r="H5" s="26"/>
    </row>
    <row r="6" spans="1:8" x14ac:dyDescent="0.25">
      <c r="A6" s="3" t="s">
        <v>35</v>
      </c>
      <c r="B6" s="2"/>
      <c r="C6" s="9" t="s">
        <v>50</v>
      </c>
      <c r="D6" s="26"/>
      <c r="E6" s="2"/>
      <c r="F6" s="26"/>
      <c r="G6" s="2"/>
      <c r="H6" s="26"/>
    </row>
    <row r="7" spans="1:8" x14ac:dyDescent="0.25">
      <c r="A7" s="10" t="s">
        <v>51</v>
      </c>
      <c r="B7" s="2"/>
      <c r="C7" s="9" t="s">
        <v>52</v>
      </c>
      <c r="D7" s="26"/>
      <c r="E7" s="2"/>
      <c r="F7" s="26"/>
      <c r="G7" s="2"/>
      <c r="H7" s="26"/>
    </row>
    <row r="8" spans="1:8" x14ac:dyDescent="0.25">
      <c r="A8" s="10" t="s">
        <v>53</v>
      </c>
      <c r="B8" s="2"/>
      <c r="C8" s="2" t="s">
        <v>54</v>
      </c>
      <c r="D8" s="27">
        <v>0</v>
      </c>
      <c r="E8" s="2"/>
      <c r="F8" s="26"/>
      <c r="G8" s="2"/>
      <c r="H8" s="26"/>
    </row>
    <row r="9" spans="1:8" x14ac:dyDescent="0.25">
      <c r="A9" s="10" t="s">
        <v>55</v>
      </c>
      <c r="B9" s="2"/>
      <c r="C9" s="2" t="s">
        <v>56</v>
      </c>
      <c r="D9" s="27">
        <v>1</v>
      </c>
      <c r="E9" s="2"/>
      <c r="F9" s="26"/>
      <c r="G9" s="2"/>
      <c r="H9" s="26"/>
    </row>
    <row r="10" spans="1:8" x14ac:dyDescent="0.25">
      <c r="A10" s="10" t="s">
        <v>57</v>
      </c>
      <c r="B10" s="2"/>
      <c r="C10" s="2" t="s">
        <v>58</v>
      </c>
      <c r="D10" s="27">
        <v>2</v>
      </c>
      <c r="E10" s="2"/>
      <c r="F10" s="26"/>
      <c r="G10" s="2"/>
      <c r="H10" s="26"/>
    </row>
    <row r="11" spans="1:8" x14ac:dyDescent="0.25">
      <c r="A11" s="10" t="s">
        <v>59</v>
      </c>
      <c r="B11" s="2"/>
      <c r="C11" s="2" t="s">
        <v>60</v>
      </c>
      <c r="D11" s="27">
        <v>3</v>
      </c>
      <c r="E11" s="2"/>
      <c r="F11" s="26"/>
      <c r="G11" s="2"/>
      <c r="H11" s="26"/>
    </row>
    <row r="12" spans="1:8" x14ac:dyDescent="0.25">
      <c r="A12" s="10" t="s">
        <v>61</v>
      </c>
      <c r="B12" s="2"/>
      <c r="C12" s="2" t="s">
        <v>62</v>
      </c>
      <c r="D12" s="27">
        <v>4</v>
      </c>
      <c r="E12" s="2"/>
      <c r="F12" s="26"/>
      <c r="G12" s="2"/>
      <c r="H12" s="26"/>
    </row>
    <row r="13" spans="1:8" x14ac:dyDescent="0.25">
      <c r="A13" s="10" t="s">
        <v>63</v>
      </c>
      <c r="B13" s="2"/>
      <c r="C13" s="2" t="s">
        <v>64</v>
      </c>
      <c r="D13" s="27">
        <v>5</v>
      </c>
      <c r="E13" s="2"/>
      <c r="F13" s="26"/>
      <c r="G13" s="2"/>
      <c r="H13" s="26"/>
    </row>
    <row r="14" spans="1:8" x14ac:dyDescent="0.25">
      <c r="A14" s="10" t="s">
        <v>65</v>
      </c>
      <c r="B14" s="2"/>
      <c r="C14" s="2"/>
      <c r="D14" s="26"/>
      <c r="E14" s="2"/>
      <c r="F14" s="26"/>
      <c r="G14" s="2"/>
      <c r="H14" s="26"/>
    </row>
    <row r="15" spans="1:8" x14ac:dyDescent="0.25">
      <c r="A15" s="10" t="s">
        <v>66</v>
      </c>
      <c r="B15" s="2"/>
      <c r="C15" s="2"/>
      <c r="D15" s="26"/>
      <c r="E15" s="9" t="s">
        <v>67</v>
      </c>
      <c r="F15" s="26"/>
      <c r="G15" s="2"/>
      <c r="H15" s="26"/>
    </row>
    <row r="16" spans="1:8" x14ac:dyDescent="0.25">
      <c r="A16" s="2"/>
      <c r="B16" s="2"/>
      <c r="C16" s="2"/>
      <c r="D16" s="26"/>
      <c r="E16" s="2" t="s">
        <v>54</v>
      </c>
      <c r="F16" s="27">
        <v>0</v>
      </c>
      <c r="G16" s="2"/>
      <c r="H16" s="26"/>
    </row>
    <row r="17" spans="1:8" x14ac:dyDescent="0.25">
      <c r="A17" s="3" t="s">
        <v>68</v>
      </c>
      <c r="B17" s="2"/>
      <c r="C17" s="2"/>
      <c r="D17" s="26"/>
      <c r="E17" s="2" t="s">
        <v>69</v>
      </c>
      <c r="F17" s="27">
        <v>1</v>
      </c>
      <c r="G17" s="2"/>
      <c r="H17" s="26"/>
    </row>
    <row r="18" spans="1:8" x14ac:dyDescent="0.25">
      <c r="A18" s="10" t="s">
        <v>70</v>
      </c>
      <c r="B18" s="2"/>
      <c r="C18" s="2"/>
      <c r="D18" s="26"/>
      <c r="E18" s="2" t="s">
        <v>71</v>
      </c>
      <c r="F18" s="27">
        <v>2</v>
      </c>
      <c r="G18" s="2"/>
      <c r="H18" s="26"/>
    </row>
    <row r="19" spans="1:8" x14ac:dyDescent="0.25">
      <c r="A19" s="10" t="s">
        <v>72</v>
      </c>
      <c r="B19" s="2"/>
      <c r="C19" s="2"/>
      <c r="D19" s="26"/>
      <c r="E19" s="2" t="s">
        <v>73</v>
      </c>
      <c r="F19" s="27">
        <v>3</v>
      </c>
      <c r="G19" s="2"/>
      <c r="H19" s="26"/>
    </row>
    <row r="20" spans="1:8" x14ac:dyDescent="0.25">
      <c r="A20" s="10" t="s">
        <v>74</v>
      </c>
      <c r="B20" s="2"/>
      <c r="C20" s="2"/>
      <c r="D20" s="26"/>
      <c r="E20" s="2"/>
      <c r="F20" s="26"/>
      <c r="G20" s="2"/>
      <c r="H20" s="26"/>
    </row>
    <row r="21" spans="1:8" x14ac:dyDescent="0.25">
      <c r="A21" s="10" t="s">
        <v>75</v>
      </c>
      <c r="B21" s="2"/>
      <c r="C21" s="2"/>
      <c r="D21" s="26"/>
      <c r="E21" s="2"/>
      <c r="F21" s="26"/>
      <c r="G21" s="9" t="s">
        <v>76</v>
      </c>
      <c r="H21" s="26"/>
    </row>
    <row r="22" spans="1:8" x14ac:dyDescent="0.25">
      <c r="A22" s="10" t="s">
        <v>77</v>
      </c>
      <c r="B22" s="2"/>
      <c r="C22" s="2"/>
      <c r="D22" s="26"/>
      <c r="E22" s="2"/>
      <c r="F22" s="26"/>
      <c r="G22" s="2" t="s">
        <v>78</v>
      </c>
      <c r="H22" s="27">
        <v>1</v>
      </c>
    </row>
    <row r="23" spans="1:8" x14ac:dyDescent="0.25">
      <c r="A23" s="10" t="s">
        <v>79</v>
      </c>
      <c r="B23" s="2"/>
      <c r="C23" s="2"/>
      <c r="D23" s="26"/>
      <c r="E23" s="2"/>
      <c r="F23" s="26"/>
      <c r="G23" s="2" t="s">
        <v>80</v>
      </c>
      <c r="H23" s="27">
        <v>2</v>
      </c>
    </row>
    <row r="24" spans="1:8" x14ac:dyDescent="0.25">
      <c r="A24" s="10" t="s">
        <v>81</v>
      </c>
      <c r="B24" s="2"/>
      <c r="C24" s="2"/>
      <c r="D24" s="26"/>
      <c r="E24" s="2"/>
      <c r="F24" s="26"/>
      <c r="G24" s="2" t="s">
        <v>82</v>
      </c>
      <c r="H24" s="27">
        <v>3</v>
      </c>
    </row>
    <row r="25" spans="1:8" x14ac:dyDescent="0.25">
      <c r="A25" s="10" t="s">
        <v>83</v>
      </c>
      <c r="B25" s="2"/>
      <c r="C25" s="2"/>
      <c r="D25" s="26"/>
      <c r="E25" s="2"/>
      <c r="F25" s="26"/>
      <c r="G25" s="2" t="s">
        <v>84</v>
      </c>
      <c r="H25" s="27">
        <v>4</v>
      </c>
    </row>
    <row r="26" spans="1:8" x14ac:dyDescent="0.25">
      <c r="A26" s="10" t="s">
        <v>85</v>
      </c>
      <c r="B26" s="2"/>
      <c r="C26" s="2"/>
      <c r="D26" s="26"/>
      <c r="E26" s="2"/>
      <c r="F26" s="26"/>
      <c r="G26" s="2" t="s">
        <v>86</v>
      </c>
      <c r="H26" s="27">
        <v>5</v>
      </c>
    </row>
    <row r="27" spans="1:8" x14ac:dyDescent="0.25">
      <c r="A27" s="10" t="s">
        <v>87</v>
      </c>
      <c r="B27" s="2"/>
      <c r="C27" s="2"/>
      <c r="D27" s="26"/>
      <c r="E27" s="2"/>
      <c r="F27" s="26"/>
      <c r="G27" s="2"/>
      <c r="H27" s="26"/>
    </row>
    <row r="28" spans="1:8" x14ac:dyDescent="0.25">
      <c r="A28" s="2"/>
      <c r="B28" s="2"/>
      <c r="C28" s="2"/>
      <c r="D28" s="26"/>
      <c r="E28" s="2"/>
      <c r="F28" s="26"/>
      <c r="G28" s="2"/>
      <c r="H28" s="26"/>
    </row>
    <row r="29" spans="1:8" x14ac:dyDescent="0.25">
      <c r="A29" s="3" t="s">
        <v>52</v>
      </c>
      <c r="B29" s="2"/>
      <c r="C29" s="2"/>
      <c r="D29" s="26"/>
      <c r="E29" s="2"/>
      <c r="F29" s="26"/>
      <c r="G29" s="2"/>
      <c r="H29" s="26"/>
    </row>
    <row r="30" spans="1:8" x14ac:dyDescent="0.25">
      <c r="A30" s="10" t="s">
        <v>54</v>
      </c>
      <c r="B30" s="2"/>
      <c r="C30" s="2"/>
      <c r="D30" s="26"/>
      <c r="E30" s="2"/>
      <c r="F30" s="26"/>
      <c r="G30" s="2"/>
      <c r="H30" s="26"/>
    </row>
    <row r="31" spans="1:8" x14ac:dyDescent="0.25">
      <c r="A31" s="10" t="s">
        <v>56</v>
      </c>
      <c r="B31" s="2"/>
      <c r="C31" s="2"/>
      <c r="D31" s="26"/>
      <c r="E31" s="2"/>
      <c r="F31" s="26"/>
      <c r="G31" s="2"/>
      <c r="H31" s="26"/>
    </row>
    <row r="32" spans="1:8" x14ac:dyDescent="0.25">
      <c r="A32" s="10" t="s">
        <v>58</v>
      </c>
      <c r="B32" s="2"/>
      <c r="C32" s="2"/>
      <c r="D32" s="26"/>
      <c r="E32" s="2"/>
      <c r="F32" s="26"/>
      <c r="G32" s="2"/>
      <c r="H32" s="26"/>
    </row>
    <row r="33" spans="1:8" x14ac:dyDescent="0.25">
      <c r="A33" s="10" t="s">
        <v>60</v>
      </c>
      <c r="B33" s="2"/>
      <c r="C33" s="2"/>
      <c r="D33" s="26"/>
      <c r="E33" s="2"/>
      <c r="F33" s="26"/>
      <c r="G33" s="2"/>
      <c r="H33" s="26"/>
    </row>
    <row r="34" spans="1:8" x14ac:dyDescent="0.25">
      <c r="A34" s="10" t="s">
        <v>62</v>
      </c>
      <c r="B34" s="2"/>
      <c r="C34" s="2"/>
      <c r="D34" s="26"/>
      <c r="E34" s="2"/>
      <c r="F34" s="26"/>
      <c r="G34" s="2"/>
      <c r="H34" s="26"/>
    </row>
    <row r="35" spans="1:8" x14ac:dyDescent="0.25">
      <c r="A35" s="10" t="s">
        <v>64</v>
      </c>
      <c r="B35" s="2"/>
      <c r="C35" s="2"/>
      <c r="D35" s="26"/>
      <c r="E35" s="2"/>
      <c r="F35" s="26"/>
      <c r="G35" s="2"/>
      <c r="H35" s="26"/>
    </row>
    <row r="36" spans="1:8" x14ac:dyDescent="0.25">
      <c r="A36" s="2"/>
      <c r="B36" s="2"/>
      <c r="C36" s="2"/>
      <c r="D36" s="26"/>
      <c r="E36" s="2"/>
      <c r="F36" s="26"/>
      <c r="G36" s="2"/>
      <c r="H36" s="26"/>
    </row>
    <row r="37" spans="1:8" x14ac:dyDescent="0.25">
      <c r="A37" s="3" t="s">
        <v>67</v>
      </c>
      <c r="B37" s="2"/>
      <c r="C37" s="2"/>
      <c r="D37" s="26"/>
      <c r="E37" s="2"/>
      <c r="F37" s="26"/>
      <c r="G37" s="2"/>
      <c r="H37" s="26"/>
    </row>
    <row r="38" spans="1:8" x14ac:dyDescent="0.25">
      <c r="A38" s="10" t="s">
        <v>54</v>
      </c>
      <c r="B38" s="2"/>
      <c r="C38" s="2"/>
      <c r="D38" s="26"/>
      <c r="E38" s="2"/>
      <c r="F38" s="26"/>
      <c r="G38" s="2"/>
      <c r="H38" s="26"/>
    </row>
    <row r="39" spans="1:8" x14ac:dyDescent="0.25">
      <c r="A39" s="10" t="s">
        <v>69</v>
      </c>
      <c r="B39" s="2"/>
      <c r="C39" s="2"/>
      <c r="D39" s="26"/>
      <c r="E39" s="2"/>
      <c r="F39" s="26"/>
      <c r="G39" s="2"/>
      <c r="H39" s="26"/>
    </row>
    <row r="40" spans="1:8" x14ac:dyDescent="0.25">
      <c r="A40" s="10" t="s">
        <v>71</v>
      </c>
      <c r="B40" s="2"/>
      <c r="C40" s="2"/>
      <c r="D40" s="26"/>
      <c r="E40" s="2"/>
      <c r="F40" s="26"/>
      <c r="G40" s="2"/>
      <c r="H40" s="26"/>
    </row>
    <row r="41" spans="1:8" x14ac:dyDescent="0.25">
      <c r="A41" s="10" t="s">
        <v>73</v>
      </c>
      <c r="B41" s="2"/>
      <c r="C41" s="2"/>
      <c r="D41" s="26"/>
      <c r="E41" s="2"/>
      <c r="F41" s="26"/>
      <c r="G41" s="2"/>
      <c r="H41" s="26"/>
    </row>
    <row r="42" spans="1:8" x14ac:dyDescent="0.25">
      <c r="A42" s="2"/>
      <c r="B42" s="2"/>
      <c r="C42" s="2"/>
      <c r="D42" s="26"/>
      <c r="E42" s="2"/>
      <c r="F42" s="26"/>
      <c r="G42" s="2"/>
      <c r="H42" s="26"/>
    </row>
    <row r="43" spans="1:8" x14ac:dyDescent="0.25">
      <c r="A43" s="3" t="s">
        <v>76</v>
      </c>
      <c r="B43" s="2"/>
      <c r="C43" s="2"/>
      <c r="D43" s="26"/>
      <c r="E43" s="2"/>
      <c r="F43" s="26"/>
      <c r="G43" s="2"/>
      <c r="H43" s="26"/>
    </row>
    <row r="44" spans="1:8" x14ac:dyDescent="0.25">
      <c r="A44" s="10" t="s">
        <v>78</v>
      </c>
      <c r="B44" s="2"/>
      <c r="C44" s="2"/>
      <c r="D44" s="26"/>
      <c r="E44" s="2"/>
      <c r="F44" s="26"/>
      <c r="G44" s="2"/>
      <c r="H44" s="26"/>
    </row>
    <row r="45" spans="1:8" x14ac:dyDescent="0.25">
      <c r="A45" s="10" t="s">
        <v>80</v>
      </c>
      <c r="B45" s="2"/>
      <c r="C45" s="2"/>
      <c r="D45" s="26"/>
      <c r="E45" s="2"/>
      <c r="F45" s="26"/>
      <c r="G45" s="2"/>
      <c r="H45" s="26"/>
    </row>
    <row r="46" spans="1:8" x14ac:dyDescent="0.25">
      <c r="A46" s="10" t="s">
        <v>82</v>
      </c>
      <c r="B46" s="2"/>
      <c r="C46" s="2"/>
      <c r="D46" s="26"/>
      <c r="E46" s="2"/>
      <c r="F46" s="26"/>
      <c r="G46" s="2"/>
      <c r="H46" s="26"/>
    </row>
    <row r="47" spans="1:8" x14ac:dyDescent="0.25">
      <c r="A47" s="10" t="s">
        <v>84</v>
      </c>
      <c r="B47" s="2"/>
      <c r="C47" s="2"/>
      <c r="D47" s="26"/>
      <c r="E47" s="2"/>
      <c r="F47" s="26"/>
      <c r="G47" s="2"/>
      <c r="H47" s="26"/>
    </row>
    <row r="48" spans="1:8" x14ac:dyDescent="0.25">
      <c r="A48" s="10" t="s">
        <v>86</v>
      </c>
      <c r="B48" s="2"/>
      <c r="C48" s="2"/>
      <c r="D48" s="26"/>
      <c r="E48" s="2"/>
      <c r="F48" s="26"/>
      <c r="G48" s="2"/>
      <c r="H48" s="26"/>
    </row>
    <row r="49" spans="1:8" x14ac:dyDescent="0.25">
      <c r="A49" s="2"/>
      <c r="B49" s="2"/>
      <c r="C49" s="2"/>
      <c r="D49" s="26"/>
      <c r="E49" s="2"/>
      <c r="F49" s="26"/>
      <c r="G49" s="2"/>
      <c r="H49" s="26"/>
    </row>
    <row r="50" spans="1:8" x14ac:dyDescent="0.25">
      <c r="A50" s="3" t="s">
        <v>88</v>
      </c>
      <c r="B50" s="2"/>
      <c r="C50" s="2"/>
      <c r="D50" s="26"/>
      <c r="E50" s="2"/>
      <c r="F50" s="26"/>
      <c r="G50" s="2"/>
      <c r="H50" s="26"/>
    </row>
    <row r="51" spans="1:8" x14ac:dyDescent="0.25">
      <c r="A51" s="10" t="s">
        <v>89</v>
      </c>
      <c r="B51" s="2"/>
      <c r="C51" s="2"/>
      <c r="D51" s="26"/>
      <c r="E51" s="2"/>
      <c r="F51" s="26"/>
      <c r="G51" s="2"/>
      <c r="H51" s="26"/>
    </row>
    <row r="52" spans="1:8" x14ac:dyDescent="0.25">
      <c r="A52" s="10" t="s">
        <v>90</v>
      </c>
      <c r="B52" s="2"/>
      <c r="C52" s="2"/>
      <c r="D52" s="26"/>
      <c r="E52" s="2"/>
      <c r="F52" s="26"/>
      <c r="G52" s="2"/>
      <c r="H52" s="26"/>
    </row>
    <row r="53" spans="1:8" x14ac:dyDescent="0.25">
      <c r="A53" s="10" t="s">
        <v>91</v>
      </c>
      <c r="B53" s="2"/>
      <c r="C53" s="2"/>
      <c r="D53" s="26"/>
      <c r="E53" s="2"/>
      <c r="F53" s="26"/>
      <c r="G53" s="2"/>
      <c r="H53" s="26"/>
    </row>
    <row r="54" spans="1:8" x14ac:dyDescent="0.25">
      <c r="A54" s="2"/>
      <c r="B54" s="2"/>
      <c r="C54" s="2"/>
      <c r="D54" s="26"/>
      <c r="E54" s="2"/>
      <c r="F54" s="26"/>
      <c r="G54" s="2"/>
      <c r="H54" s="26"/>
    </row>
    <row r="55" spans="1:8" x14ac:dyDescent="0.25">
      <c r="A55" s="3" t="s">
        <v>92</v>
      </c>
      <c r="B55" s="2"/>
      <c r="C55" s="2"/>
      <c r="D55" s="26"/>
      <c r="E55" s="2"/>
      <c r="F55" s="26"/>
      <c r="G55" s="2"/>
      <c r="H55" s="26"/>
    </row>
    <row r="56" spans="1:8" x14ac:dyDescent="0.25">
      <c r="A56" s="29">
        <v>0</v>
      </c>
      <c r="B56" s="2"/>
      <c r="C56" s="2"/>
      <c r="D56" s="26"/>
      <c r="E56" s="2"/>
      <c r="F56" s="26"/>
      <c r="G56" s="2"/>
      <c r="H56" s="26"/>
    </row>
    <row r="57" spans="1:8" x14ac:dyDescent="0.25">
      <c r="A57" s="29">
        <v>0.25</v>
      </c>
      <c r="B57" s="2"/>
      <c r="C57" s="2"/>
      <c r="D57" s="26"/>
      <c r="E57" s="2"/>
      <c r="F57" s="26"/>
      <c r="G57" s="2"/>
      <c r="H57" s="26"/>
    </row>
    <row r="58" spans="1:8" x14ac:dyDescent="0.25">
      <c r="A58" s="29">
        <v>0.5</v>
      </c>
      <c r="B58" s="2"/>
      <c r="C58" s="2"/>
      <c r="D58" s="26"/>
      <c r="E58" s="2"/>
      <c r="F58" s="26"/>
      <c r="G58" s="2"/>
      <c r="H58" s="26"/>
    </row>
    <row r="59" spans="1:8" x14ac:dyDescent="0.25">
      <c r="A59" s="29">
        <v>0.75</v>
      </c>
      <c r="B59" s="2"/>
      <c r="C59" s="2"/>
      <c r="D59" s="26"/>
      <c r="E59" s="2"/>
      <c r="F59" s="26"/>
      <c r="G59" s="2"/>
      <c r="H59" s="26"/>
    </row>
    <row r="60" spans="1:8" x14ac:dyDescent="0.25">
      <c r="A60" s="29">
        <v>1</v>
      </c>
      <c r="B60" s="2"/>
      <c r="C60" s="2"/>
      <c r="D60" s="26"/>
      <c r="E60" s="2"/>
      <c r="F60" s="26"/>
      <c r="G60" s="2"/>
      <c r="H60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6"/>
  <sheetViews>
    <sheetView workbookViewId="0">
      <pane ySplit="1" topLeftCell="A2" activePane="bottomLeft" state="frozen"/>
      <selection pane="bottomLeft" activeCell="C9" sqref="C9"/>
    </sheetView>
  </sheetViews>
  <sheetFormatPr defaultRowHeight="15" x14ac:dyDescent="0.25"/>
  <cols>
    <col min="1" max="1" width="10" style="35" customWidth="1"/>
    <col min="2" max="2" width="30" style="39" customWidth="1"/>
    <col min="3" max="3" width="78" customWidth="1"/>
    <col min="4" max="4" width="55" customWidth="1"/>
    <col min="5" max="5" width="35" customWidth="1"/>
  </cols>
  <sheetData>
    <row r="1" spans="1:5" x14ac:dyDescent="0.25">
      <c r="A1" s="31" t="s">
        <v>93</v>
      </c>
      <c r="B1" s="36" t="s">
        <v>94</v>
      </c>
      <c r="C1" s="8" t="s">
        <v>95</v>
      </c>
      <c r="D1" s="8" t="s">
        <v>96</v>
      </c>
      <c r="E1" s="8" t="s">
        <v>97</v>
      </c>
    </row>
    <row r="2" spans="1:5" ht="45" x14ac:dyDescent="0.25">
      <c r="A2" s="33" t="s">
        <v>98</v>
      </c>
      <c r="B2" s="37" t="s">
        <v>99</v>
      </c>
      <c r="C2" s="11" t="s">
        <v>100</v>
      </c>
      <c r="D2" s="11" t="s">
        <v>101</v>
      </c>
      <c r="E2" s="11" t="s">
        <v>102</v>
      </c>
    </row>
    <row r="3" spans="1:5" ht="45" x14ac:dyDescent="0.25">
      <c r="A3" s="34" t="s">
        <v>103</v>
      </c>
      <c r="B3" s="38" t="s">
        <v>104</v>
      </c>
      <c r="C3" s="4" t="s">
        <v>105</v>
      </c>
      <c r="D3" s="4" t="s">
        <v>106</v>
      </c>
      <c r="E3" s="4" t="s">
        <v>107</v>
      </c>
    </row>
    <row r="4" spans="1:5" ht="45" x14ac:dyDescent="0.25">
      <c r="A4" s="33" t="s">
        <v>108</v>
      </c>
      <c r="B4" s="37" t="s">
        <v>109</v>
      </c>
      <c r="C4" s="11" t="s">
        <v>110</v>
      </c>
      <c r="D4" s="11" t="s">
        <v>111</v>
      </c>
      <c r="E4" s="11" t="s">
        <v>112</v>
      </c>
    </row>
    <row r="5" spans="1:5" ht="30" x14ac:dyDescent="0.25">
      <c r="A5" s="34" t="s">
        <v>113</v>
      </c>
      <c r="B5" s="38" t="s">
        <v>114</v>
      </c>
      <c r="C5" s="4" t="s">
        <v>115</v>
      </c>
      <c r="D5" s="4" t="s">
        <v>116</v>
      </c>
      <c r="E5" s="4" t="s">
        <v>117</v>
      </c>
    </row>
    <row r="6" spans="1:5" ht="45" x14ac:dyDescent="0.25">
      <c r="A6" s="33" t="s">
        <v>118</v>
      </c>
      <c r="B6" s="37" t="s">
        <v>119</v>
      </c>
      <c r="C6" s="11" t="s">
        <v>120</v>
      </c>
      <c r="D6" s="11" t="s">
        <v>121</v>
      </c>
      <c r="E6" s="11" t="s">
        <v>122</v>
      </c>
    </row>
    <row r="7" spans="1:5" ht="45" x14ac:dyDescent="0.25">
      <c r="A7" s="34" t="s">
        <v>123</v>
      </c>
      <c r="B7" s="38" t="s">
        <v>124</v>
      </c>
      <c r="C7" s="4" t="s">
        <v>125</v>
      </c>
      <c r="D7" s="4" t="s">
        <v>126</v>
      </c>
      <c r="E7" s="4" t="s">
        <v>127</v>
      </c>
    </row>
    <row r="8" spans="1:5" ht="30" x14ac:dyDescent="0.25">
      <c r="A8" s="33" t="s">
        <v>128</v>
      </c>
      <c r="B8" s="37" t="s">
        <v>129</v>
      </c>
      <c r="C8" s="11" t="s">
        <v>130</v>
      </c>
      <c r="D8" s="11" t="s">
        <v>131</v>
      </c>
      <c r="E8" s="11" t="s">
        <v>132</v>
      </c>
    </row>
    <row r="9" spans="1:5" ht="45" x14ac:dyDescent="0.25">
      <c r="A9" s="34" t="s">
        <v>133</v>
      </c>
      <c r="B9" s="38" t="s">
        <v>134</v>
      </c>
      <c r="C9" s="4" t="s">
        <v>135</v>
      </c>
      <c r="D9" s="4" t="s">
        <v>136</v>
      </c>
      <c r="E9" s="4" t="s">
        <v>137</v>
      </c>
    </row>
    <row r="10" spans="1:5" ht="45" x14ac:dyDescent="0.25">
      <c r="A10" s="33" t="s">
        <v>138</v>
      </c>
      <c r="B10" s="37" t="s">
        <v>139</v>
      </c>
      <c r="C10" s="11" t="s">
        <v>140</v>
      </c>
      <c r="D10" s="11" t="s">
        <v>141</v>
      </c>
      <c r="E10" s="11" t="s">
        <v>142</v>
      </c>
    </row>
    <row r="11" spans="1:5" ht="30" x14ac:dyDescent="0.25">
      <c r="A11" s="34" t="s">
        <v>143</v>
      </c>
      <c r="B11" s="38" t="s">
        <v>144</v>
      </c>
      <c r="C11" s="4" t="s">
        <v>145</v>
      </c>
      <c r="D11" s="4" t="s">
        <v>146</v>
      </c>
      <c r="E11" s="4" t="s">
        <v>147</v>
      </c>
    </row>
    <row r="12" spans="1:5" ht="45" x14ac:dyDescent="0.25">
      <c r="A12" s="33" t="s">
        <v>148</v>
      </c>
      <c r="B12" s="37" t="s">
        <v>149</v>
      </c>
      <c r="C12" s="11" t="s">
        <v>150</v>
      </c>
      <c r="D12" s="11" t="s">
        <v>151</v>
      </c>
      <c r="E12" s="11" t="s">
        <v>152</v>
      </c>
    </row>
    <row r="13" spans="1:5" ht="45" x14ac:dyDescent="0.25">
      <c r="A13" s="34" t="s">
        <v>153</v>
      </c>
      <c r="B13" s="38" t="s">
        <v>154</v>
      </c>
      <c r="C13" s="4" t="s">
        <v>155</v>
      </c>
      <c r="D13" s="4" t="s">
        <v>156</v>
      </c>
      <c r="E13" s="4" t="s">
        <v>157</v>
      </c>
    </row>
    <row r="14" spans="1:5" ht="30" x14ac:dyDescent="0.25">
      <c r="A14" s="33" t="s">
        <v>158</v>
      </c>
      <c r="B14" s="37" t="s">
        <v>159</v>
      </c>
      <c r="C14" s="11" t="s">
        <v>160</v>
      </c>
      <c r="D14" s="11" t="s">
        <v>161</v>
      </c>
      <c r="E14" s="11" t="s">
        <v>162</v>
      </c>
    </row>
    <row r="15" spans="1:5" ht="45" x14ac:dyDescent="0.25">
      <c r="A15" s="34" t="s">
        <v>163</v>
      </c>
      <c r="B15" s="38" t="s">
        <v>164</v>
      </c>
      <c r="C15" s="4" t="s">
        <v>165</v>
      </c>
      <c r="D15" s="4" t="s">
        <v>166</v>
      </c>
      <c r="E15" s="4" t="s">
        <v>167</v>
      </c>
    </row>
    <row r="16" spans="1:5" ht="45" x14ac:dyDescent="0.25">
      <c r="A16" s="33" t="s">
        <v>168</v>
      </c>
      <c r="B16" s="37" t="s">
        <v>169</v>
      </c>
      <c r="C16" s="11" t="s">
        <v>170</v>
      </c>
      <c r="D16" s="11" t="s">
        <v>171</v>
      </c>
      <c r="E16" s="11" t="s">
        <v>172</v>
      </c>
    </row>
    <row r="17" spans="1:5" ht="45" x14ac:dyDescent="0.25">
      <c r="A17" s="34" t="s">
        <v>173</v>
      </c>
      <c r="B17" s="38" t="s">
        <v>174</v>
      </c>
      <c r="C17" s="4" t="s">
        <v>175</v>
      </c>
      <c r="D17" s="4" t="s">
        <v>176</v>
      </c>
      <c r="E17" s="4" t="s">
        <v>177</v>
      </c>
    </row>
    <row r="18" spans="1:5" ht="30" x14ac:dyDescent="0.25">
      <c r="A18" s="33" t="s">
        <v>178</v>
      </c>
      <c r="B18" s="37" t="s">
        <v>179</v>
      </c>
      <c r="C18" s="11" t="s">
        <v>180</v>
      </c>
      <c r="D18" s="11" t="s">
        <v>181</v>
      </c>
      <c r="E18" s="11" t="s">
        <v>182</v>
      </c>
    </row>
    <row r="19" spans="1:5" ht="30" x14ac:dyDescent="0.25">
      <c r="A19" s="34" t="s">
        <v>183</v>
      </c>
      <c r="B19" s="38" t="s">
        <v>184</v>
      </c>
      <c r="C19" s="4" t="s">
        <v>185</v>
      </c>
      <c r="D19" s="4" t="s">
        <v>186</v>
      </c>
      <c r="E19" s="4" t="s">
        <v>187</v>
      </c>
    </row>
    <row r="20" spans="1:5" ht="30" x14ac:dyDescent="0.25">
      <c r="A20" s="33" t="s">
        <v>188</v>
      </c>
      <c r="B20" s="37" t="s">
        <v>189</v>
      </c>
      <c r="C20" s="11" t="s">
        <v>190</v>
      </c>
      <c r="D20" s="11" t="s">
        <v>191</v>
      </c>
      <c r="E20" s="11" t="s">
        <v>192</v>
      </c>
    </row>
    <row r="21" spans="1:5" ht="45" x14ac:dyDescent="0.25">
      <c r="A21" s="34" t="s">
        <v>193</v>
      </c>
      <c r="B21" s="38" t="s">
        <v>194</v>
      </c>
      <c r="C21" s="4" t="s">
        <v>195</v>
      </c>
      <c r="D21" s="4" t="s">
        <v>196</v>
      </c>
      <c r="E21" s="4" t="s">
        <v>197</v>
      </c>
    </row>
    <row r="22" spans="1:5" ht="30" x14ac:dyDescent="0.25">
      <c r="A22" s="33" t="s">
        <v>198</v>
      </c>
      <c r="B22" s="37" t="s">
        <v>199</v>
      </c>
      <c r="C22" s="11" t="s">
        <v>200</v>
      </c>
      <c r="D22" s="11" t="s">
        <v>201</v>
      </c>
      <c r="E22" s="11" t="s">
        <v>202</v>
      </c>
    </row>
    <row r="23" spans="1:5" ht="30" x14ac:dyDescent="0.25">
      <c r="A23" s="34" t="s">
        <v>203</v>
      </c>
      <c r="B23" s="38" t="s">
        <v>204</v>
      </c>
      <c r="C23" s="4" t="s">
        <v>205</v>
      </c>
      <c r="D23" s="4" t="s">
        <v>206</v>
      </c>
      <c r="E23" s="4" t="s">
        <v>207</v>
      </c>
    </row>
    <row r="24" spans="1:5" ht="45" x14ac:dyDescent="0.25">
      <c r="A24" s="33" t="s">
        <v>208</v>
      </c>
      <c r="B24" s="37" t="s">
        <v>209</v>
      </c>
      <c r="C24" s="11" t="s">
        <v>210</v>
      </c>
      <c r="D24" s="11" t="s">
        <v>211</v>
      </c>
      <c r="E24" s="11" t="s">
        <v>212</v>
      </c>
    </row>
    <row r="25" spans="1:5" ht="30" x14ac:dyDescent="0.25">
      <c r="A25" s="34" t="s">
        <v>213</v>
      </c>
      <c r="B25" s="38" t="s">
        <v>214</v>
      </c>
      <c r="C25" s="4" t="s">
        <v>215</v>
      </c>
      <c r="D25" s="4" t="s">
        <v>216</v>
      </c>
      <c r="E25" s="4" t="s">
        <v>217</v>
      </c>
    </row>
    <row r="26" spans="1:5" ht="30" x14ac:dyDescent="0.25">
      <c r="A26" s="33" t="s">
        <v>218</v>
      </c>
      <c r="B26" s="37" t="s">
        <v>219</v>
      </c>
      <c r="C26" s="11" t="s">
        <v>220</v>
      </c>
      <c r="D26" s="11" t="s">
        <v>221</v>
      </c>
      <c r="E26" s="11" t="s">
        <v>222</v>
      </c>
    </row>
    <row r="27" spans="1:5" ht="30" x14ac:dyDescent="0.25">
      <c r="A27" s="34" t="s">
        <v>223</v>
      </c>
      <c r="B27" s="38" t="s">
        <v>224</v>
      </c>
      <c r="C27" s="4" t="s">
        <v>225</v>
      </c>
      <c r="D27" s="4" t="s">
        <v>226</v>
      </c>
      <c r="E27" s="4" t="s">
        <v>227</v>
      </c>
    </row>
    <row r="28" spans="1:5" ht="30" x14ac:dyDescent="0.25">
      <c r="A28" s="33" t="s">
        <v>228</v>
      </c>
      <c r="B28" s="37" t="s">
        <v>229</v>
      </c>
      <c r="C28" s="11" t="s">
        <v>230</v>
      </c>
      <c r="D28" s="11" t="s">
        <v>231</v>
      </c>
      <c r="E28" s="11" t="s">
        <v>232</v>
      </c>
    </row>
    <row r="29" spans="1:5" ht="30" x14ac:dyDescent="0.25">
      <c r="A29" s="34" t="s">
        <v>233</v>
      </c>
      <c r="B29" s="38" t="s">
        <v>234</v>
      </c>
      <c r="C29" s="4" t="s">
        <v>235</v>
      </c>
      <c r="D29" s="4" t="s">
        <v>236</v>
      </c>
      <c r="E29" s="4" t="s">
        <v>237</v>
      </c>
    </row>
    <row r="30" spans="1:5" ht="30" x14ac:dyDescent="0.25">
      <c r="A30" s="33" t="s">
        <v>238</v>
      </c>
      <c r="B30" s="37" t="s">
        <v>239</v>
      </c>
      <c r="C30" s="11" t="s">
        <v>240</v>
      </c>
      <c r="D30" s="11" t="s">
        <v>241</v>
      </c>
      <c r="E30" s="11" t="s">
        <v>242</v>
      </c>
    </row>
    <row r="31" spans="1:5" ht="30" x14ac:dyDescent="0.25">
      <c r="A31" s="34" t="s">
        <v>243</v>
      </c>
      <c r="B31" s="38" t="s">
        <v>244</v>
      </c>
      <c r="C31" s="4" t="s">
        <v>245</v>
      </c>
      <c r="D31" s="4" t="s">
        <v>246</v>
      </c>
      <c r="E31" s="4" t="s">
        <v>247</v>
      </c>
    </row>
    <row r="32" spans="1:5" ht="45" x14ac:dyDescent="0.25">
      <c r="A32" s="33" t="s">
        <v>248</v>
      </c>
      <c r="B32" s="37" t="s">
        <v>249</v>
      </c>
      <c r="C32" s="11" t="s">
        <v>250</v>
      </c>
      <c r="D32" s="11" t="s">
        <v>251</v>
      </c>
      <c r="E32" s="11" t="s">
        <v>252</v>
      </c>
    </row>
    <row r="33" spans="1:5" ht="45" x14ac:dyDescent="0.25">
      <c r="A33" s="34" t="s">
        <v>253</v>
      </c>
      <c r="B33" s="38" t="s">
        <v>254</v>
      </c>
      <c r="C33" s="4" t="s">
        <v>255</v>
      </c>
      <c r="D33" s="4" t="s">
        <v>256</v>
      </c>
      <c r="E33" s="4" t="s">
        <v>257</v>
      </c>
    </row>
    <row r="34" spans="1:5" ht="30" x14ac:dyDescent="0.25">
      <c r="A34" s="33" t="s">
        <v>258</v>
      </c>
      <c r="B34" s="37" t="s">
        <v>259</v>
      </c>
      <c r="C34" s="11" t="s">
        <v>260</v>
      </c>
      <c r="D34" s="11" t="s">
        <v>261</v>
      </c>
      <c r="E34" s="11" t="s">
        <v>262</v>
      </c>
    </row>
    <row r="35" spans="1:5" ht="30" x14ac:dyDescent="0.25">
      <c r="A35" s="34" t="s">
        <v>263</v>
      </c>
      <c r="B35" s="38" t="s">
        <v>264</v>
      </c>
      <c r="C35" s="4" t="s">
        <v>265</v>
      </c>
      <c r="D35" s="4" t="s">
        <v>266</v>
      </c>
      <c r="E35" s="4" t="s">
        <v>267</v>
      </c>
    </row>
    <row r="36" spans="1:5" ht="30" x14ac:dyDescent="0.25">
      <c r="A36" s="33" t="s">
        <v>268</v>
      </c>
      <c r="B36" s="37" t="s">
        <v>269</v>
      </c>
      <c r="C36" s="11" t="s">
        <v>270</v>
      </c>
      <c r="D36" s="11" t="s">
        <v>271</v>
      </c>
      <c r="E36" s="11" t="s">
        <v>272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38"/>
  <sheetViews>
    <sheetView workbookViewId="0">
      <pane ySplit="1" topLeftCell="A2" activePane="bottomLeft" state="frozen"/>
      <selection activeCell="E1" sqref="E1"/>
      <selection pane="bottomLeft" activeCell="F8" sqref="F8"/>
    </sheetView>
  </sheetViews>
  <sheetFormatPr defaultRowHeight="15" x14ac:dyDescent="0.25"/>
  <cols>
    <col min="1" max="1" width="16.28515625" style="28" customWidth="1"/>
    <col min="2" max="2" width="24" customWidth="1"/>
    <col min="3" max="3" width="52" customWidth="1"/>
    <col min="4" max="4" width="58.7109375" customWidth="1"/>
    <col min="5" max="5" width="37.42578125" customWidth="1"/>
    <col min="6" max="6" width="46.42578125" customWidth="1"/>
    <col min="7" max="7" width="20.7109375" customWidth="1"/>
    <col min="8" max="8" width="17.85546875" customWidth="1"/>
    <col min="9" max="9" width="17.28515625" customWidth="1"/>
    <col min="10" max="10" width="17" customWidth="1"/>
    <col min="11" max="11" width="14.28515625" customWidth="1"/>
    <col min="12" max="12" width="15.85546875" customWidth="1"/>
    <col min="13" max="13" width="14" customWidth="1"/>
    <col min="14" max="14" width="15.42578125" style="28" customWidth="1"/>
    <col min="15" max="15" width="28" customWidth="1"/>
    <col min="16" max="16" width="20" customWidth="1"/>
    <col min="17" max="17" width="12" customWidth="1"/>
    <col min="18" max="18" width="16" customWidth="1"/>
    <col min="19" max="19" width="11" customWidth="1"/>
    <col min="20" max="20" width="10" customWidth="1"/>
    <col min="21" max="21" width="34.85546875" customWidth="1"/>
  </cols>
  <sheetData>
    <row r="1" spans="1:21" ht="30" x14ac:dyDescent="0.25">
      <c r="A1" s="31" t="s">
        <v>93</v>
      </c>
      <c r="B1" s="8" t="s">
        <v>94</v>
      </c>
      <c r="C1" s="8" t="s">
        <v>95</v>
      </c>
      <c r="D1" s="8" t="s">
        <v>96</v>
      </c>
      <c r="E1" s="8" t="s">
        <v>273</v>
      </c>
      <c r="F1" s="8" t="s">
        <v>274</v>
      </c>
      <c r="G1" s="8" t="s">
        <v>275</v>
      </c>
      <c r="H1" s="8" t="s">
        <v>276</v>
      </c>
      <c r="I1" s="8" t="s">
        <v>277</v>
      </c>
      <c r="J1" s="8" t="s">
        <v>278</v>
      </c>
      <c r="K1" s="8" t="s">
        <v>279</v>
      </c>
      <c r="L1" s="8" t="s">
        <v>39</v>
      </c>
      <c r="M1" s="8" t="s">
        <v>280</v>
      </c>
      <c r="N1" s="31" t="s">
        <v>88</v>
      </c>
      <c r="O1" s="8" t="s">
        <v>281</v>
      </c>
      <c r="P1" s="8" t="s">
        <v>68</v>
      </c>
      <c r="Q1" s="8" t="s">
        <v>282</v>
      </c>
      <c r="R1" s="8" t="s">
        <v>35</v>
      </c>
      <c r="S1" s="8" t="s">
        <v>283</v>
      </c>
      <c r="T1" s="8" t="s">
        <v>284</v>
      </c>
      <c r="U1" s="8" t="s">
        <v>285</v>
      </c>
    </row>
    <row r="2" spans="1:21" x14ac:dyDescent="0.25">
      <c r="A2" s="40" t="s">
        <v>5</v>
      </c>
      <c r="B2" s="53">
        <f>Lists!B2</f>
        <v>46127</v>
      </c>
      <c r="C2" s="3" t="s">
        <v>286</v>
      </c>
      <c r="D2" s="10" t="s">
        <v>287</v>
      </c>
      <c r="E2" s="2"/>
      <c r="F2" s="2"/>
      <c r="G2" s="2"/>
      <c r="H2" s="2"/>
      <c r="I2" s="2"/>
      <c r="J2" s="2"/>
      <c r="K2" s="2"/>
      <c r="L2" s="2"/>
      <c r="M2" s="2"/>
      <c r="N2" s="26"/>
      <c r="O2" s="2"/>
      <c r="P2" s="2"/>
      <c r="Q2" s="2"/>
      <c r="R2" s="2"/>
      <c r="S2" s="2"/>
      <c r="T2" s="2"/>
      <c r="U2" s="2"/>
    </row>
    <row r="3" spans="1:21" x14ac:dyDescent="0.25">
      <c r="A3" s="2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6"/>
      <c r="O3" s="2"/>
      <c r="P3" s="2"/>
      <c r="Q3" s="2"/>
      <c r="R3" s="2"/>
      <c r="S3" s="2"/>
      <c r="T3" s="2"/>
      <c r="U3" s="2"/>
    </row>
    <row r="4" spans="1:21" ht="60" x14ac:dyDescent="0.25">
      <c r="A4" s="42" t="s">
        <v>98</v>
      </c>
      <c r="B4" s="43" t="s">
        <v>99</v>
      </c>
      <c r="C4" s="12" t="s">
        <v>100</v>
      </c>
      <c r="D4" s="12" t="s">
        <v>288</v>
      </c>
      <c r="E4" s="13"/>
      <c r="F4" s="13"/>
      <c r="G4" s="13"/>
      <c r="H4" s="13"/>
      <c r="I4" s="13"/>
      <c r="J4" s="13"/>
      <c r="K4" s="14" t="str">
        <f t="shared" ref="K4:K38" si="0">IF(OR(I4="",J4=""),"",I4*J4)</f>
        <v/>
      </c>
      <c r="L4" s="15" t="str">
        <f t="shared" ref="L4:L38" si="1">IF(OR(G4="",H4=""),"",ROUND(((G4/5)*0.7)+((H4/3)*0.3),3))</f>
        <v/>
      </c>
      <c r="M4" s="14" t="str">
        <f t="shared" ref="M4:M38" si="2">IF(L4="","",IF(L4&gt;=0.9,"Conforming",IF(L4&gt;=0.7,"Minor Gap",IF(L4&gt;=0.4,"Major Gap","Critical Gap"))))</f>
        <v/>
      </c>
      <c r="N4" s="60" t="str">
        <f t="shared" ref="N4:N38" si="3">IF(OR(K4="",M4=""),"",IF(OR(M4="Critical Gap",K4&gt;=15),"High",IF(OR(M4="Major Gap",K4&gt;=8),"Medium","Low")))</f>
        <v/>
      </c>
      <c r="O4" s="13"/>
      <c r="P4" s="13"/>
      <c r="Q4" s="16"/>
      <c r="R4" s="13"/>
      <c r="S4" s="17" t="str">
        <f>IF(Q4="","",Q4-Lists!$B$2)</f>
        <v/>
      </c>
      <c r="T4" s="14" t="str">
        <f t="shared" ref="T4:T38" si="4">IF(OR(S4="",OR(R4="Closed",R4="Verified",R4="N/A")),"",IF(S4&lt;0,"YES",""))</f>
        <v/>
      </c>
      <c r="U4" s="13"/>
    </row>
    <row r="5" spans="1:21" ht="60" x14ac:dyDescent="0.25">
      <c r="A5" s="34" t="s">
        <v>103</v>
      </c>
      <c r="B5" s="44" t="s">
        <v>104</v>
      </c>
      <c r="C5" s="4" t="s">
        <v>105</v>
      </c>
      <c r="D5" s="4" t="s">
        <v>289</v>
      </c>
      <c r="E5" s="7"/>
      <c r="F5" s="7"/>
      <c r="G5" s="7"/>
      <c r="H5" s="7"/>
      <c r="I5" s="7"/>
      <c r="J5" s="7"/>
      <c r="K5" s="5" t="str">
        <f t="shared" si="0"/>
        <v/>
      </c>
      <c r="L5" s="18" t="str">
        <f t="shared" si="1"/>
        <v/>
      </c>
      <c r="M5" s="5" t="str">
        <f t="shared" si="2"/>
        <v/>
      </c>
      <c r="N5" s="61" t="str">
        <f t="shared" si="3"/>
        <v/>
      </c>
      <c r="O5" s="7"/>
      <c r="P5" s="7"/>
      <c r="Q5" s="19"/>
      <c r="R5" s="7"/>
      <c r="S5" s="20" t="str">
        <f>IF(Q5="","",Q5-Lists!$B$2)</f>
        <v/>
      </c>
      <c r="T5" s="5" t="str">
        <f t="shared" si="4"/>
        <v/>
      </c>
      <c r="U5" s="7"/>
    </row>
    <row r="6" spans="1:21" ht="60" x14ac:dyDescent="0.25">
      <c r="A6" s="42" t="s">
        <v>108</v>
      </c>
      <c r="B6" s="43" t="s">
        <v>109</v>
      </c>
      <c r="C6" s="12" t="s">
        <v>110</v>
      </c>
      <c r="D6" s="12" t="s">
        <v>290</v>
      </c>
      <c r="E6" s="13"/>
      <c r="F6" s="13"/>
      <c r="G6" s="13"/>
      <c r="H6" s="13"/>
      <c r="I6" s="13"/>
      <c r="J6" s="13"/>
      <c r="K6" s="14" t="str">
        <f t="shared" si="0"/>
        <v/>
      </c>
      <c r="L6" s="15" t="str">
        <f t="shared" si="1"/>
        <v/>
      </c>
      <c r="M6" s="14" t="str">
        <f t="shared" si="2"/>
        <v/>
      </c>
      <c r="N6" s="60" t="str">
        <f t="shared" si="3"/>
        <v/>
      </c>
      <c r="O6" s="13"/>
      <c r="P6" s="13"/>
      <c r="Q6" s="16"/>
      <c r="R6" s="13"/>
      <c r="S6" s="17" t="str">
        <f>IF(Q6="","",Q6-Lists!$B$2)</f>
        <v/>
      </c>
      <c r="T6" s="14" t="str">
        <f t="shared" si="4"/>
        <v/>
      </c>
      <c r="U6" s="13"/>
    </row>
    <row r="7" spans="1:21" ht="45" x14ac:dyDescent="0.25">
      <c r="A7" s="34" t="s">
        <v>113</v>
      </c>
      <c r="B7" s="44" t="s">
        <v>114</v>
      </c>
      <c r="C7" s="4" t="s">
        <v>115</v>
      </c>
      <c r="D7" s="4" t="s">
        <v>291</v>
      </c>
      <c r="E7" s="7"/>
      <c r="F7" s="7"/>
      <c r="G7" s="7"/>
      <c r="H7" s="7"/>
      <c r="I7" s="7"/>
      <c r="J7" s="7"/>
      <c r="K7" s="5" t="str">
        <f t="shared" si="0"/>
        <v/>
      </c>
      <c r="L7" s="18" t="str">
        <f t="shared" si="1"/>
        <v/>
      </c>
      <c r="M7" s="5" t="str">
        <f t="shared" si="2"/>
        <v/>
      </c>
      <c r="N7" s="61" t="str">
        <f t="shared" si="3"/>
        <v/>
      </c>
      <c r="O7" s="7"/>
      <c r="P7" s="7"/>
      <c r="Q7" s="19"/>
      <c r="R7" s="7"/>
      <c r="S7" s="20" t="str">
        <f>IF(Q7="","",Q7-Lists!$B$2)</f>
        <v/>
      </c>
      <c r="T7" s="5" t="str">
        <f t="shared" si="4"/>
        <v/>
      </c>
      <c r="U7" s="7"/>
    </row>
    <row r="8" spans="1:21" ht="75" x14ac:dyDescent="0.25">
      <c r="A8" s="42" t="s">
        <v>118</v>
      </c>
      <c r="B8" s="43" t="s">
        <v>119</v>
      </c>
      <c r="C8" s="12" t="s">
        <v>120</v>
      </c>
      <c r="D8" s="12" t="s">
        <v>292</v>
      </c>
      <c r="E8" s="13"/>
      <c r="F8" s="13"/>
      <c r="G8" s="13"/>
      <c r="H8" s="13"/>
      <c r="I8" s="13"/>
      <c r="J8" s="13"/>
      <c r="K8" s="14" t="str">
        <f t="shared" si="0"/>
        <v/>
      </c>
      <c r="L8" s="15" t="str">
        <f t="shared" si="1"/>
        <v/>
      </c>
      <c r="M8" s="14" t="str">
        <f t="shared" si="2"/>
        <v/>
      </c>
      <c r="N8" s="60" t="str">
        <f t="shared" si="3"/>
        <v/>
      </c>
      <c r="O8" s="13"/>
      <c r="P8" s="13"/>
      <c r="Q8" s="16"/>
      <c r="R8" s="13"/>
      <c r="S8" s="17" t="str">
        <f>IF(Q8="","",Q8-Lists!$B$2)</f>
        <v/>
      </c>
      <c r="T8" s="14" t="str">
        <f t="shared" si="4"/>
        <v/>
      </c>
      <c r="U8" s="13"/>
    </row>
    <row r="9" spans="1:21" ht="60" x14ac:dyDescent="0.25">
      <c r="A9" s="34" t="s">
        <v>123</v>
      </c>
      <c r="B9" s="44" t="s">
        <v>124</v>
      </c>
      <c r="C9" s="4" t="s">
        <v>125</v>
      </c>
      <c r="D9" s="4" t="s">
        <v>293</v>
      </c>
      <c r="E9" s="7"/>
      <c r="F9" s="7"/>
      <c r="G9" s="7"/>
      <c r="H9" s="7"/>
      <c r="I9" s="7"/>
      <c r="J9" s="7"/>
      <c r="K9" s="5" t="str">
        <f t="shared" si="0"/>
        <v/>
      </c>
      <c r="L9" s="18" t="str">
        <f t="shared" si="1"/>
        <v/>
      </c>
      <c r="M9" s="5" t="str">
        <f t="shared" si="2"/>
        <v/>
      </c>
      <c r="N9" s="61" t="str">
        <f t="shared" si="3"/>
        <v/>
      </c>
      <c r="O9" s="7"/>
      <c r="P9" s="7"/>
      <c r="Q9" s="19"/>
      <c r="R9" s="7"/>
      <c r="S9" s="20" t="str">
        <f>IF(Q9="","",Q9-Lists!$B$2)</f>
        <v/>
      </c>
      <c r="T9" s="5" t="str">
        <f t="shared" si="4"/>
        <v/>
      </c>
      <c r="U9" s="7"/>
    </row>
    <row r="10" spans="1:21" ht="60" x14ac:dyDescent="0.25">
      <c r="A10" s="42" t="s">
        <v>128</v>
      </c>
      <c r="B10" s="43" t="s">
        <v>129</v>
      </c>
      <c r="C10" s="12" t="s">
        <v>130</v>
      </c>
      <c r="D10" s="12" t="s">
        <v>294</v>
      </c>
      <c r="E10" s="13"/>
      <c r="F10" s="13"/>
      <c r="G10" s="13"/>
      <c r="H10" s="13"/>
      <c r="I10" s="13"/>
      <c r="J10" s="13"/>
      <c r="K10" s="14" t="str">
        <f t="shared" si="0"/>
        <v/>
      </c>
      <c r="L10" s="15" t="str">
        <f t="shared" si="1"/>
        <v/>
      </c>
      <c r="M10" s="14" t="str">
        <f t="shared" si="2"/>
        <v/>
      </c>
      <c r="N10" s="60" t="str">
        <f t="shared" si="3"/>
        <v/>
      </c>
      <c r="O10" s="13"/>
      <c r="P10" s="13"/>
      <c r="Q10" s="16"/>
      <c r="R10" s="13"/>
      <c r="S10" s="17" t="str">
        <f>IF(Q10="","",Q10-Lists!$B$2)</f>
        <v/>
      </c>
      <c r="T10" s="14" t="str">
        <f t="shared" si="4"/>
        <v/>
      </c>
      <c r="U10" s="13"/>
    </row>
    <row r="11" spans="1:21" ht="60" x14ac:dyDescent="0.25">
      <c r="A11" s="34" t="s">
        <v>133</v>
      </c>
      <c r="B11" s="44" t="s">
        <v>134</v>
      </c>
      <c r="C11" s="4" t="s">
        <v>135</v>
      </c>
      <c r="D11" s="4" t="s">
        <v>295</v>
      </c>
      <c r="E11" s="7"/>
      <c r="F11" s="7"/>
      <c r="G11" s="7"/>
      <c r="H11" s="7"/>
      <c r="I11" s="7"/>
      <c r="J11" s="7"/>
      <c r="K11" s="5" t="str">
        <f t="shared" si="0"/>
        <v/>
      </c>
      <c r="L11" s="18" t="str">
        <f t="shared" si="1"/>
        <v/>
      </c>
      <c r="M11" s="5" t="str">
        <f t="shared" si="2"/>
        <v/>
      </c>
      <c r="N11" s="61" t="str">
        <f t="shared" si="3"/>
        <v/>
      </c>
      <c r="O11" s="7"/>
      <c r="P11" s="7"/>
      <c r="Q11" s="19"/>
      <c r="R11" s="7"/>
      <c r="S11" s="20" t="str">
        <f>IF(Q11="","",Q11-Lists!$B$2)</f>
        <v/>
      </c>
      <c r="T11" s="5" t="str">
        <f t="shared" si="4"/>
        <v/>
      </c>
      <c r="U11" s="7"/>
    </row>
    <row r="12" spans="1:21" ht="60" x14ac:dyDescent="0.25">
      <c r="A12" s="42" t="s">
        <v>138</v>
      </c>
      <c r="B12" s="43" t="s">
        <v>139</v>
      </c>
      <c r="C12" s="12" t="s">
        <v>140</v>
      </c>
      <c r="D12" s="12" t="s">
        <v>296</v>
      </c>
      <c r="E12" s="13"/>
      <c r="F12" s="13"/>
      <c r="G12" s="13"/>
      <c r="H12" s="13"/>
      <c r="I12" s="13"/>
      <c r="J12" s="13"/>
      <c r="K12" s="14" t="str">
        <f t="shared" si="0"/>
        <v/>
      </c>
      <c r="L12" s="15" t="str">
        <f t="shared" si="1"/>
        <v/>
      </c>
      <c r="M12" s="14" t="str">
        <f t="shared" si="2"/>
        <v/>
      </c>
      <c r="N12" s="60" t="str">
        <f t="shared" si="3"/>
        <v/>
      </c>
      <c r="O12" s="13"/>
      <c r="P12" s="13"/>
      <c r="Q12" s="16"/>
      <c r="R12" s="13"/>
      <c r="S12" s="17" t="str">
        <f>IF(Q12="","",Q12-Lists!$B$2)</f>
        <v/>
      </c>
      <c r="T12" s="14" t="str">
        <f t="shared" si="4"/>
        <v/>
      </c>
      <c r="U12" s="13"/>
    </row>
    <row r="13" spans="1:21" ht="45" x14ac:dyDescent="0.25">
      <c r="A13" s="34" t="s">
        <v>143</v>
      </c>
      <c r="B13" s="44" t="s">
        <v>144</v>
      </c>
      <c r="C13" s="4" t="s">
        <v>145</v>
      </c>
      <c r="D13" s="4" t="s">
        <v>297</v>
      </c>
      <c r="E13" s="7"/>
      <c r="F13" s="7"/>
      <c r="G13" s="7"/>
      <c r="H13" s="7"/>
      <c r="I13" s="7"/>
      <c r="J13" s="7"/>
      <c r="K13" s="5" t="str">
        <f t="shared" si="0"/>
        <v/>
      </c>
      <c r="L13" s="18" t="str">
        <f t="shared" si="1"/>
        <v/>
      </c>
      <c r="M13" s="5" t="str">
        <f t="shared" si="2"/>
        <v/>
      </c>
      <c r="N13" s="61" t="str">
        <f t="shared" si="3"/>
        <v/>
      </c>
      <c r="O13" s="7"/>
      <c r="P13" s="7"/>
      <c r="Q13" s="19"/>
      <c r="R13" s="7"/>
      <c r="S13" s="20" t="str">
        <f>IF(Q13="","",Q13-Lists!$B$2)</f>
        <v/>
      </c>
      <c r="T13" s="5" t="str">
        <f t="shared" si="4"/>
        <v/>
      </c>
      <c r="U13" s="7"/>
    </row>
    <row r="14" spans="1:21" ht="60" x14ac:dyDescent="0.25">
      <c r="A14" s="42" t="s">
        <v>148</v>
      </c>
      <c r="B14" s="43" t="s">
        <v>149</v>
      </c>
      <c r="C14" s="12" t="s">
        <v>150</v>
      </c>
      <c r="D14" s="12" t="s">
        <v>298</v>
      </c>
      <c r="E14" s="13"/>
      <c r="F14" s="13"/>
      <c r="G14" s="13"/>
      <c r="H14" s="13"/>
      <c r="I14" s="13"/>
      <c r="J14" s="13"/>
      <c r="K14" s="14" t="str">
        <f t="shared" si="0"/>
        <v/>
      </c>
      <c r="L14" s="15" t="str">
        <f t="shared" si="1"/>
        <v/>
      </c>
      <c r="M14" s="14" t="str">
        <f t="shared" si="2"/>
        <v/>
      </c>
      <c r="N14" s="60" t="str">
        <f t="shared" si="3"/>
        <v/>
      </c>
      <c r="O14" s="13"/>
      <c r="P14" s="13"/>
      <c r="Q14" s="16"/>
      <c r="R14" s="13"/>
      <c r="S14" s="17" t="str">
        <f>IF(Q14="","",Q14-Lists!$B$2)</f>
        <v/>
      </c>
      <c r="T14" s="14" t="str">
        <f t="shared" si="4"/>
        <v/>
      </c>
      <c r="U14" s="13"/>
    </row>
    <row r="15" spans="1:21" ht="60" x14ac:dyDescent="0.25">
      <c r="A15" s="34" t="s">
        <v>153</v>
      </c>
      <c r="B15" s="44" t="s">
        <v>154</v>
      </c>
      <c r="C15" s="4" t="s">
        <v>155</v>
      </c>
      <c r="D15" s="4" t="s">
        <v>299</v>
      </c>
      <c r="E15" s="7"/>
      <c r="F15" s="7"/>
      <c r="G15" s="7"/>
      <c r="H15" s="7"/>
      <c r="I15" s="7"/>
      <c r="J15" s="7"/>
      <c r="K15" s="5" t="str">
        <f t="shared" si="0"/>
        <v/>
      </c>
      <c r="L15" s="18" t="str">
        <f t="shared" si="1"/>
        <v/>
      </c>
      <c r="M15" s="5" t="str">
        <f t="shared" si="2"/>
        <v/>
      </c>
      <c r="N15" s="61" t="str">
        <f t="shared" si="3"/>
        <v/>
      </c>
      <c r="O15" s="7"/>
      <c r="P15" s="7"/>
      <c r="Q15" s="19"/>
      <c r="R15" s="7"/>
      <c r="S15" s="20" t="str">
        <f>IF(Q15="","",Q15-Lists!$B$2)</f>
        <v/>
      </c>
      <c r="T15" s="5" t="str">
        <f t="shared" si="4"/>
        <v/>
      </c>
      <c r="U15" s="7"/>
    </row>
    <row r="16" spans="1:21" ht="45" x14ac:dyDescent="0.25">
      <c r="A16" s="42" t="s">
        <v>158</v>
      </c>
      <c r="B16" s="43" t="s">
        <v>159</v>
      </c>
      <c r="C16" s="12" t="s">
        <v>160</v>
      </c>
      <c r="D16" s="12" t="s">
        <v>300</v>
      </c>
      <c r="E16" s="13"/>
      <c r="F16" s="13"/>
      <c r="G16" s="13"/>
      <c r="H16" s="13"/>
      <c r="I16" s="13"/>
      <c r="J16" s="13"/>
      <c r="K16" s="14" t="str">
        <f t="shared" si="0"/>
        <v/>
      </c>
      <c r="L16" s="15" t="str">
        <f t="shared" si="1"/>
        <v/>
      </c>
      <c r="M16" s="14" t="str">
        <f t="shared" si="2"/>
        <v/>
      </c>
      <c r="N16" s="60" t="str">
        <f t="shared" si="3"/>
        <v/>
      </c>
      <c r="O16" s="13"/>
      <c r="P16" s="13"/>
      <c r="Q16" s="16"/>
      <c r="R16" s="13"/>
      <c r="S16" s="17" t="str">
        <f>IF(Q16="","",Q16-Lists!$B$2)</f>
        <v/>
      </c>
      <c r="T16" s="14" t="str">
        <f t="shared" si="4"/>
        <v/>
      </c>
      <c r="U16" s="13"/>
    </row>
    <row r="17" spans="1:21" ht="60" x14ac:dyDescent="0.25">
      <c r="A17" s="34" t="s">
        <v>163</v>
      </c>
      <c r="B17" s="44" t="s">
        <v>164</v>
      </c>
      <c r="C17" s="4" t="s">
        <v>165</v>
      </c>
      <c r="D17" s="4" t="s">
        <v>301</v>
      </c>
      <c r="E17" s="7"/>
      <c r="F17" s="7"/>
      <c r="G17" s="7"/>
      <c r="H17" s="7"/>
      <c r="I17" s="7"/>
      <c r="J17" s="7"/>
      <c r="K17" s="5" t="str">
        <f t="shared" si="0"/>
        <v/>
      </c>
      <c r="L17" s="18" t="str">
        <f t="shared" si="1"/>
        <v/>
      </c>
      <c r="M17" s="5" t="str">
        <f t="shared" si="2"/>
        <v/>
      </c>
      <c r="N17" s="61" t="str">
        <f t="shared" si="3"/>
        <v/>
      </c>
      <c r="O17" s="7"/>
      <c r="P17" s="7"/>
      <c r="Q17" s="19"/>
      <c r="R17" s="7"/>
      <c r="S17" s="20" t="str">
        <f>IF(Q17="","",Q17-Lists!$B$2)</f>
        <v/>
      </c>
      <c r="T17" s="5" t="str">
        <f t="shared" si="4"/>
        <v/>
      </c>
      <c r="U17" s="7"/>
    </row>
    <row r="18" spans="1:21" ht="60" x14ac:dyDescent="0.25">
      <c r="A18" s="42" t="s">
        <v>168</v>
      </c>
      <c r="B18" s="43" t="s">
        <v>169</v>
      </c>
      <c r="C18" s="12" t="s">
        <v>170</v>
      </c>
      <c r="D18" s="12" t="s">
        <v>302</v>
      </c>
      <c r="E18" s="13"/>
      <c r="F18" s="13"/>
      <c r="G18" s="13"/>
      <c r="H18" s="13"/>
      <c r="I18" s="13"/>
      <c r="J18" s="13"/>
      <c r="K18" s="14" t="str">
        <f t="shared" si="0"/>
        <v/>
      </c>
      <c r="L18" s="15" t="str">
        <f t="shared" si="1"/>
        <v/>
      </c>
      <c r="M18" s="14" t="str">
        <f t="shared" si="2"/>
        <v/>
      </c>
      <c r="N18" s="60" t="str">
        <f t="shared" si="3"/>
        <v/>
      </c>
      <c r="O18" s="13"/>
      <c r="P18" s="13"/>
      <c r="Q18" s="16"/>
      <c r="R18" s="13"/>
      <c r="S18" s="17" t="str">
        <f>IF(Q18="","",Q18-Lists!$B$2)</f>
        <v/>
      </c>
      <c r="T18" s="14" t="str">
        <f t="shared" si="4"/>
        <v/>
      </c>
      <c r="U18" s="13"/>
    </row>
    <row r="19" spans="1:21" ht="60" x14ac:dyDescent="0.25">
      <c r="A19" s="34" t="s">
        <v>173</v>
      </c>
      <c r="B19" s="44" t="s">
        <v>174</v>
      </c>
      <c r="C19" s="4" t="s">
        <v>175</v>
      </c>
      <c r="D19" s="4" t="s">
        <v>303</v>
      </c>
      <c r="E19" s="7"/>
      <c r="F19" s="7"/>
      <c r="G19" s="7"/>
      <c r="H19" s="7"/>
      <c r="I19" s="7"/>
      <c r="J19" s="7"/>
      <c r="K19" s="5" t="str">
        <f t="shared" si="0"/>
        <v/>
      </c>
      <c r="L19" s="18" t="str">
        <f t="shared" si="1"/>
        <v/>
      </c>
      <c r="M19" s="5" t="str">
        <f t="shared" si="2"/>
        <v/>
      </c>
      <c r="N19" s="61" t="str">
        <f t="shared" si="3"/>
        <v/>
      </c>
      <c r="O19" s="7"/>
      <c r="P19" s="7"/>
      <c r="Q19" s="19"/>
      <c r="R19" s="7"/>
      <c r="S19" s="20" t="str">
        <f>IF(Q19="","",Q19-Lists!$B$2)</f>
        <v/>
      </c>
      <c r="T19" s="5" t="str">
        <f t="shared" si="4"/>
        <v/>
      </c>
      <c r="U19" s="7"/>
    </row>
    <row r="20" spans="1:21" ht="45" x14ac:dyDescent="0.25">
      <c r="A20" s="42" t="s">
        <v>178</v>
      </c>
      <c r="B20" s="43" t="s">
        <v>179</v>
      </c>
      <c r="C20" s="12" t="s">
        <v>180</v>
      </c>
      <c r="D20" s="12" t="s">
        <v>304</v>
      </c>
      <c r="E20" s="13"/>
      <c r="F20" s="13"/>
      <c r="G20" s="13"/>
      <c r="H20" s="13"/>
      <c r="I20" s="13"/>
      <c r="J20" s="13"/>
      <c r="K20" s="14" t="str">
        <f t="shared" si="0"/>
        <v/>
      </c>
      <c r="L20" s="15" t="str">
        <f t="shared" si="1"/>
        <v/>
      </c>
      <c r="M20" s="14" t="str">
        <f t="shared" si="2"/>
        <v/>
      </c>
      <c r="N20" s="60" t="str">
        <f t="shared" si="3"/>
        <v/>
      </c>
      <c r="O20" s="13"/>
      <c r="P20" s="13"/>
      <c r="Q20" s="16"/>
      <c r="R20" s="13"/>
      <c r="S20" s="17" t="str">
        <f>IF(Q20="","",Q20-Lists!$B$2)</f>
        <v/>
      </c>
      <c r="T20" s="14" t="str">
        <f t="shared" si="4"/>
        <v/>
      </c>
      <c r="U20" s="13"/>
    </row>
    <row r="21" spans="1:21" ht="45" x14ac:dyDescent="0.25">
      <c r="A21" s="34" t="s">
        <v>183</v>
      </c>
      <c r="B21" s="44" t="s">
        <v>184</v>
      </c>
      <c r="C21" s="4" t="s">
        <v>185</v>
      </c>
      <c r="D21" s="4" t="s">
        <v>305</v>
      </c>
      <c r="E21" s="7"/>
      <c r="F21" s="7"/>
      <c r="G21" s="7"/>
      <c r="H21" s="7"/>
      <c r="I21" s="7"/>
      <c r="J21" s="7"/>
      <c r="K21" s="5" t="str">
        <f t="shared" si="0"/>
        <v/>
      </c>
      <c r="L21" s="18" t="str">
        <f t="shared" si="1"/>
        <v/>
      </c>
      <c r="M21" s="5" t="str">
        <f t="shared" si="2"/>
        <v/>
      </c>
      <c r="N21" s="61" t="str">
        <f t="shared" si="3"/>
        <v/>
      </c>
      <c r="O21" s="7"/>
      <c r="P21" s="7"/>
      <c r="Q21" s="19"/>
      <c r="R21" s="7"/>
      <c r="S21" s="20" t="str">
        <f>IF(Q21="","",Q21-Lists!$B$2)</f>
        <v/>
      </c>
      <c r="T21" s="5" t="str">
        <f t="shared" si="4"/>
        <v/>
      </c>
      <c r="U21" s="7"/>
    </row>
    <row r="22" spans="1:21" ht="45" x14ac:dyDescent="0.25">
      <c r="A22" s="42" t="s">
        <v>188</v>
      </c>
      <c r="B22" s="43" t="s">
        <v>189</v>
      </c>
      <c r="C22" s="12" t="s">
        <v>190</v>
      </c>
      <c r="D22" s="12" t="s">
        <v>306</v>
      </c>
      <c r="E22" s="13"/>
      <c r="F22" s="13"/>
      <c r="G22" s="13"/>
      <c r="H22" s="13"/>
      <c r="I22" s="13"/>
      <c r="J22" s="13"/>
      <c r="K22" s="14" t="str">
        <f t="shared" si="0"/>
        <v/>
      </c>
      <c r="L22" s="15" t="str">
        <f t="shared" si="1"/>
        <v/>
      </c>
      <c r="M22" s="14" t="str">
        <f t="shared" si="2"/>
        <v/>
      </c>
      <c r="N22" s="60" t="str">
        <f t="shared" si="3"/>
        <v/>
      </c>
      <c r="O22" s="13"/>
      <c r="P22" s="13"/>
      <c r="Q22" s="16"/>
      <c r="R22" s="13"/>
      <c r="S22" s="17" t="str">
        <f>IF(Q22="","",Q22-Lists!$B$2)</f>
        <v/>
      </c>
      <c r="T22" s="14" t="str">
        <f t="shared" si="4"/>
        <v/>
      </c>
      <c r="U22" s="13"/>
    </row>
    <row r="23" spans="1:21" ht="45" x14ac:dyDescent="0.25">
      <c r="A23" s="34" t="s">
        <v>193</v>
      </c>
      <c r="B23" s="44" t="s">
        <v>194</v>
      </c>
      <c r="C23" s="4" t="s">
        <v>195</v>
      </c>
      <c r="D23" s="4" t="s">
        <v>307</v>
      </c>
      <c r="E23" s="7"/>
      <c r="F23" s="7"/>
      <c r="G23" s="7"/>
      <c r="H23" s="7"/>
      <c r="I23" s="7"/>
      <c r="J23" s="7"/>
      <c r="K23" s="5" t="str">
        <f t="shared" si="0"/>
        <v/>
      </c>
      <c r="L23" s="18" t="str">
        <f t="shared" si="1"/>
        <v/>
      </c>
      <c r="M23" s="5" t="str">
        <f t="shared" si="2"/>
        <v/>
      </c>
      <c r="N23" s="61" t="str">
        <f t="shared" si="3"/>
        <v/>
      </c>
      <c r="O23" s="7"/>
      <c r="P23" s="7"/>
      <c r="Q23" s="19"/>
      <c r="R23" s="7"/>
      <c r="S23" s="20" t="str">
        <f>IF(Q23="","",Q23-Lists!$B$2)</f>
        <v/>
      </c>
      <c r="T23" s="5" t="str">
        <f t="shared" si="4"/>
        <v/>
      </c>
      <c r="U23" s="7"/>
    </row>
    <row r="24" spans="1:21" ht="45" x14ac:dyDescent="0.25">
      <c r="A24" s="42" t="s">
        <v>198</v>
      </c>
      <c r="B24" s="43" t="s">
        <v>199</v>
      </c>
      <c r="C24" s="12" t="s">
        <v>200</v>
      </c>
      <c r="D24" s="12" t="s">
        <v>308</v>
      </c>
      <c r="E24" s="13"/>
      <c r="F24" s="13"/>
      <c r="G24" s="13"/>
      <c r="H24" s="13"/>
      <c r="I24" s="13"/>
      <c r="J24" s="13"/>
      <c r="K24" s="14" t="str">
        <f t="shared" si="0"/>
        <v/>
      </c>
      <c r="L24" s="15" t="str">
        <f t="shared" si="1"/>
        <v/>
      </c>
      <c r="M24" s="14" t="str">
        <f t="shared" si="2"/>
        <v/>
      </c>
      <c r="N24" s="60" t="str">
        <f t="shared" si="3"/>
        <v/>
      </c>
      <c r="O24" s="13"/>
      <c r="P24" s="13"/>
      <c r="Q24" s="16"/>
      <c r="R24" s="13"/>
      <c r="S24" s="17" t="str">
        <f>IF(Q24="","",Q24-Lists!$B$2)</f>
        <v/>
      </c>
      <c r="T24" s="14" t="str">
        <f t="shared" si="4"/>
        <v/>
      </c>
      <c r="U24" s="13"/>
    </row>
    <row r="25" spans="1:21" ht="45" x14ac:dyDescent="0.25">
      <c r="A25" s="34" t="s">
        <v>203</v>
      </c>
      <c r="B25" s="44" t="s">
        <v>204</v>
      </c>
      <c r="C25" s="4" t="s">
        <v>205</v>
      </c>
      <c r="D25" s="4" t="s">
        <v>309</v>
      </c>
      <c r="E25" s="7"/>
      <c r="F25" s="7"/>
      <c r="G25" s="7"/>
      <c r="H25" s="7"/>
      <c r="I25" s="7"/>
      <c r="J25" s="7"/>
      <c r="K25" s="5" t="str">
        <f t="shared" si="0"/>
        <v/>
      </c>
      <c r="L25" s="18" t="str">
        <f t="shared" si="1"/>
        <v/>
      </c>
      <c r="M25" s="5" t="str">
        <f t="shared" si="2"/>
        <v/>
      </c>
      <c r="N25" s="61" t="str">
        <f t="shared" si="3"/>
        <v/>
      </c>
      <c r="O25" s="7"/>
      <c r="P25" s="7"/>
      <c r="Q25" s="19"/>
      <c r="R25" s="7"/>
      <c r="S25" s="20" t="str">
        <f>IF(Q25="","",Q25-Lists!$B$2)</f>
        <v/>
      </c>
      <c r="T25" s="5" t="str">
        <f t="shared" si="4"/>
        <v/>
      </c>
      <c r="U25" s="7"/>
    </row>
    <row r="26" spans="1:21" ht="60" x14ac:dyDescent="0.25">
      <c r="A26" s="42" t="s">
        <v>208</v>
      </c>
      <c r="B26" s="43" t="s">
        <v>209</v>
      </c>
      <c r="C26" s="12" t="s">
        <v>210</v>
      </c>
      <c r="D26" s="12" t="s">
        <v>310</v>
      </c>
      <c r="E26" s="13"/>
      <c r="F26" s="13"/>
      <c r="G26" s="13"/>
      <c r="H26" s="13"/>
      <c r="I26" s="13"/>
      <c r="J26" s="13"/>
      <c r="K26" s="14" t="str">
        <f t="shared" si="0"/>
        <v/>
      </c>
      <c r="L26" s="15" t="str">
        <f t="shared" si="1"/>
        <v/>
      </c>
      <c r="M26" s="14" t="str">
        <f t="shared" si="2"/>
        <v/>
      </c>
      <c r="N26" s="60" t="str">
        <f t="shared" si="3"/>
        <v/>
      </c>
      <c r="O26" s="13"/>
      <c r="P26" s="13"/>
      <c r="Q26" s="16"/>
      <c r="R26" s="13"/>
      <c r="S26" s="17" t="str">
        <f>IF(Q26="","",Q26-Lists!$B$2)</f>
        <v/>
      </c>
      <c r="T26" s="14" t="str">
        <f t="shared" si="4"/>
        <v/>
      </c>
      <c r="U26" s="13"/>
    </row>
    <row r="27" spans="1:21" ht="45" x14ac:dyDescent="0.25">
      <c r="A27" s="34" t="s">
        <v>213</v>
      </c>
      <c r="B27" s="44" t="s">
        <v>214</v>
      </c>
      <c r="C27" s="4" t="s">
        <v>215</v>
      </c>
      <c r="D27" s="4" t="s">
        <v>311</v>
      </c>
      <c r="E27" s="7"/>
      <c r="F27" s="7"/>
      <c r="G27" s="7"/>
      <c r="H27" s="7"/>
      <c r="I27" s="7"/>
      <c r="J27" s="7"/>
      <c r="K27" s="5" t="str">
        <f t="shared" si="0"/>
        <v/>
      </c>
      <c r="L27" s="18" t="str">
        <f t="shared" si="1"/>
        <v/>
      </c>
      <c r="M27" s="5" t="str">
        <f t="shared" si="2"/>
        <v/>
      </c>
      <c r="N27" s="61" t="str">
        <f t="shared" si="3"/>
        <v/>
      </c>
      <c r="O27" s="7"/>
      <c r="P27" s="7"/>
      <c r="Q27" s="19"/>
      <c r="R27" s="7"/>
      <c r="S27" s="20" t="str">
        <f>IF(Q27="","",Q27-Lists!$B$2)</f>
        <v/>
      </c>
      <c r="T27" s="5" t="str">
        <f t="shared" si="4"/>
        <v/>
      </c>
      <c r="U27" s="7"/>
    </row>
    <row r="28" spans="1:21" ht="45" x14ac:dyDescent="0.25">
      <c r="A28" s="42" t="s">
        <v>218</v>
      </c>
      <c r="B28" s="43" t="s">
        <v>219</v>
      </c>
      <c r="C28" s="12" t="s">
        <v>220</v>
      </c>
      <c r="D28" s="12" t="s">
        <v>312</v>
      </c>
      <c r="E28" s="13"/>
      <c r="F28" s="13"/>
      <c r="G28" s="13"/>
      <c r="H28" s="13"/>
      <c r="I28" s="13"/>
      <c r="J28" s="13"/>
      <c r="K28" s="14" t="str">
        <f t="shared" si="0"/>
        <v/>
      </c>
      <c r="L28" s="15" t="str">
        <f t="shared" si="1"/>
        <v/>
      </c>
      <c r="M28" s="14" t="str">
        <f t="shared" si="2"/>
        <v/>
      </c>
      <c r="N28" s="60" t="str">
        <f t="shared" si="3"/>
        <v/>
      </c>
      <c r="O28" s="13"/>
      <c r="P28" s="13"/>
      <c r="Q28" s="16"/>
      <c r="R28" s="13"/>
      <c r="S28" s="17" t="str">
        <f>IF(Q28="","",Q28-Lists!$B$2)</f>
        <v/>
      </c>
      <c r="T28" s="14" t="str">
        <f t="shared" si="4"/>
        <v/>
      </c>
      <c r="U28" s="13"/>
    </row>
    <row r="29" spans="1:21" ht="45" x14ac:dyDescent="0.25">
      <c r="A29" s="34" t="s">
        <v>223</v>
      </c>
      <c r="B29" s="44" t="s">
        <v>224</v>
      </c>
      <c r="C29" s="4" t="s">
        <v>225</v>
      </c>
      <c r="D29" s="4" t="s">
        <v>313</v>
      </c>
      <c r="E29" s="7"/>
      <c r="F29" s="7"/>
      <c r="G29" s="7"/>
      <c r="H29" s="7"/>
      <c r="I29" s="7"/>
      <c r="J29" s="7"/>
      <c r="K29" s="5" t="str">
        <f t="shared" si="0"/>
        <v/>
      </c>
      <c r="L29" s="18" t="str">
        <f t="shared" si="1"/>
        <v/>
      </c>
      <c r="M29" s="5" t="str">
        <f t="shared" si="2"/>
        <v/>
      </c>
      <c r="N29" s="61" t="str">
        <f t="shared" si="3"/>
        <v/>
      </c>
      <c r="O29" s="7"/>
      <c r="P29" s="7"/>
      <c r="Q29" s="19"/>
      <c r="R29" s="7"/>
      <c r="S29" s="20" t="str">
        <f>IF(Q29="","",Q29-Lists!$B$2)</f>
        <v/>
      </c>
      <c r="T29" s="5" t="str">
        <f t="shared" si="4"/>
        <v/>
      </c>
      <c r="U29" s="7"/>
    </row>
    <row r="30" spans="1:21" ht="45" x14ac:dyDescent="0.25">
      <c r="A30" s="42" t="s">
        <v>228</v>
      </c>
      <c r="B30" s="43" t="s">
        <v>229</v>
      </c>
      <c r="C30" s="12" t="s">
        <v>230</v>
      </c>
      <c r="D30" s="12" t="s">
        <v>314</v>
      </c>
      <c r="E30" s="13"/>
      <c r="F30" s="13"/>
      <c r="G30" s="13"/>
      <c r="H30" s="13"/>
      <c r="I30" s="13"/>
      <c r="J30" s="13"/>
      <c r="K30" s="14" t="str">
        <f t="shared" si="0"/>
        <v/>
      </c>
      <c r="L30" s="15" t="str">
        <f t="shared" si="1"/>
        <v/>
      </c>
      <c r="M30" s="14" t="str">
        <f t="shared" si="2"/>
        <v/>
      </c>
      <c r="N30" s="60" t="str">
        <f t="shared" si="3"/>
        <v/>
      </c>
      <c r="O30" s="13"/>
      <c r="P30" s="13"/>
      <c r="Q30" s="16"/>
      <c r="R30" s="13"/>
      <c r="S30" s="17" t="str">
        <f>IF(Q30="","",Q30-Lists!$B$2)</f>
        <v/>
      </c>
      <c r="T30" s="14" t="str">
        <f t="shared" si="4"/>
        <v/>
      </c>
      <c r="U30" s="13"/>
    </row>
    <row r="31" spans="1:21" ht="60" x14ac:dyDescent="0.25">
      <c r="A31" s="34" t="s">
        <v>233</v>
      </c>
      <c r="B31" s="44" t="s">
        <v>234</v>
      </c>
      <c r="C31" s="4" t="s">
        <v>235</v>
      </c>
      <c r="D31" s="4" t="s">
        <v>315</v>
      </c>
      <c r="E31" s="7"/>
      <c r="F31" s="7"/>
      <c r="G31" s="7"/>
      <c r="H31" s="7"/>
      <c r="I31" s="7"/>
      <c r="J31" s="7"/>
      <c r="K31" s="5" t="str">
        <f t="shared" si="0"/>
        <v/>
      </c>
      <c r="L31" s="18" t="str">
        <f t="shared" si="1"/>
        <v/>
      </c>
      <c r="M31" s="5" t="str">
        <f t="shared" si="2"/>
        <v/>
      </c>
      <c r="N31" s="61" t="str">
        <f t="shared" si="3"/>
        <v/>
      </c>
      <c r="O31" s="7"/>
      <c r="P31" s="7"/>
      <c r="Q31" s="19"/>
      <c r="R31" s="7"/>
      <c r="S31" s="20" t="str">
        <f>IF(Q31="","",Q31-Lists!$B$2)</f>
        <v/>
      </c>
      <c r="T31" s="5" t="str">
        <f t="shared" si="4"/>
        <v/>
      </c>
      <c r="U31" s="7"/>
    </row>
    <row r="32" spans="1:21" ht="45" x14ac:dyDescent="0.25">
      <c r="A32" s="42" t="s">
        <v>238</v>
      </c>
      <c r="B32" s="43" t="s">
        <v>239</v>
      </c>
      <c r="C32" s="12" t="s">
        <v>240</v>
      </c>
      <c r="D32" s="12" t="s">
        <v>316</v>
      </c>
      <c r="E32" s="13"/>
      <c r="F32" s="13"/>
      <c r="G32" s="13"/>
      <c r="H32" s="13"/>
      <c r="I32" s="13"/>
      <c r="J32" s="13"/>
      <c r="K32" s="14" t="str">
        <f t="shared" si="0"/>
        <v/>
      </c>
      <c r="L32" s="15" t="str">
        <f t="shared" si="1"/>
        <v/>
      </c>
      <c r="M32" s="14" t="str">
        <f t="shared" si="2"/>
        <v/>
      </c>
      <c r="N32" s="60" t="str">
        <f t="shared" si="3"/>
        <v/>
      </c>
      <c r="O32" s="13"/>
      <c r="P32" s="13"/>
      <c r="Q32" s="16"/>
      <c r="R32" s="13"/>
      <c r="S32" s="17" t="str">
        <f>IF(Q32="","",Q32-Lists!$B$2)</f>
        <v/>
      </c>
      <c r="T32" s="14" t="str">
        <f t="shared" si="4"/>
        <v/>
      </c>
      <c r="U32" s="13"/>
    </row>
    <row r="33" spans="1:21" ht="45" x14ac:dyDescent="0.25">
      <c r="A33" s="34" t="s">
        <v>243</v>
      </c>
      <c r="B33" s="44" t="s">
        <v>244</v>
      </c>
      <c r="C33" s="4" t="s">
        <v>245</v>
      </c>
      <c r="D33" s="4" t="s">
        <v>317</v>
      </c>
      <c r="E33" s="7"/>
      <c r="F33" s="7"/>
      <c r="G33" s="7"/>
      <c r="H33" s="7"/>
      <c r="I33" s="7"/>
      <c r="J33" s="7"/>
      <c r="K33" s="5" t="str">
        <f t="shared" si="0"/>
        <v/>
      </c>
      <c r="L33" s="18" t="str">
        <f t="shared" si="1"/>
        <v/>
      </c>
      <c r="M33" s="5" t="str">
        <f t="shared" si="2"/>
        <v/>
      </c>
      <c r="N33" s="61" t="str">
        <f t="shared" si="3"/>
        <v/>
      </c>
      <c r="O33" s="7"/>
      <c r="P33" s="7"/>
      <c r="Q33" s="19"/>
      <c r="R33" s="7"/>
      <c r="S33" s="20" t="str">
        <f>IF(Q33="","",Q33-Lists!$B$2)</f>
        <v/>
      </c>
      <c r="T33" s="5" t="str">
        <f t="shared" si="4"/>
        <v/>
      </c>
      <c r="U33" s="7"/>
    </row>
    <row r="34" spans="1:21" ht="75" x14ac:dyDescent="0.25">
      <c r="A34" s="42" t="s">
        <v>248</v>
      </c>
      <c r="B34" s="43" t="s">
        <v>249</v>
      </c>
      <c r="C34" s="12" t="s">
        <v>250</v>
      </c>
      <c r="D34" s="12" t="s">
        <v>318</v>
      </c>
      <c r="E34" s="13"/>
      <c r="F34" s="13"/>
      <c r="G34" s="13"/>
      <c r="H34" s="13"/>
      <c r="I34" s="13"/>
      <c r="J34" s="13"/>
      <c r="K34" s="14" t="str">
        <f t="shared" si="0"/>
        <v/>
      </c>
      <c r="L34" s="15" t="str">
        <f t="shared" si="1"/>
        <v/>
      </c>
      <c r="M34" s="14" t="str">
        <f t="shared" si="2"/>
        <v/>
      </c>
      <c r="N34" s="60" t="str">
        <f t="shared" si="3"/>
        <v/>
      </c>
      <c r="O34" s="13"/>
      <c r="P34" s="13"/>
      <c r="Q34" s="16"/>
      <c r="R34" s="13"/>
      <c r="S34" s="17" t="str">
        <f>IF(Q34="","",Q34-Lists!$B$2)</f>
        <v/>
      </c>
      <c r="T34" s="14" t="str">
        <f t="shared" si="4"/>
        <v/>
      </c>
      <c r="U34" s="13"/>
    </row>
    <row r="35" spans="1:21" ht="60" x14ac:dyDescent="0.25">
      <c r="A35" s="34" t="s">
        <v>253</v>
      </c>
      <c r="B35" s="44" t="s">
        <v>254</v>
      </c>
      <c r="C35" s="4" t="s">
        <v>255</v>
      </c>
      <c r="D35" s="4" t="s">
        <v>319</v>
      </c>
      <c r="E35" s="7"/>
      <c r="F35" s="7"/>
      <c r="G35" s="7"/>
      <c r="H35" s="7"/>
      <c r="I35" s="7"/>
      <c r="J35" s="7"/>
      <c r="K35" s="5" t="str">
        <f t="shared" si="0"/>
        <v/>
      </c>
      <c r="L35" s="18" t="str">
        <f t="shared" si="1"/>
        <v/>
      </c>
      <c r="M35" s="5" t="str">
        <f t="shared" si="2"/>
        <v/>
      </c>
      <c r="N35" s="61" t="str">
        <f t="shared" si="3"/>
        <v/>
      </c>
      <c r="O35" s="7"/>
      <c r="P35" s="7"/>
      <c r="Q35" s="19"/>
      <c r="R35" s="7"/>
      <c r="S35" s="20" t="str">
        <f>IF(Q35="","",Q35-Lists!$B$2)</f>
        <v/>
      </c>
      <c r="T35" s="5" t="str">
        <f t="shared" si="4"/>
        <v/>
      </c>
      <c r="U35" s="7"/>
    </row>
    <row r="36" spans="1:21" ht="45" x14ac:dyDescent="0.25">
      <c r="A36" s="42" t="s">
        <v>258</v>
      </c>
      <c r="B36" s="43" t="s">
        <v>259</v>
      </c>
      <c r="C36" s="12" t="s">
        <v>260</v>
      </c>
      <c r="D36" s="12" t="s">
        <v>320</v>
      </c>
      <c r="E36" s="13"/>
      <c r="F36" s="13"/>
      <c r="G36" s="13"/>
      <c r="H36" s="13"/>
      <c r="I36" s="13"/>
      <c r="J36" s="13"/>
      <c r="K36" s="14" t="str">
        <f t="shared" si="0"/>
        <v/>
      </c>
      <c r="L36" s="15" t="str">
        <f t="shared" si="1"/>
        <v/>
      </c>
      <c r="M36" s="14" t="str">
        <f t="shared" si="2"/>
        <v/>
      </c>
      <c r="N36" s="60" t="str">
        <f t="shared" si="3"/>
        <v/>
      </c>
      <c r="O36" s="13"/>
      <c r="P36" s="13"/>
      <c r="Q36" s="16"/>
      <c r="R36" s="13"/>
      <c r="S36" s="17" t="str">
        <f>IF(Q36="","",Q36-Lists!$B$2)</f>
        <v/>
      </c>
      <c r="T36" s="14" t="str">
        <f t="shared" si="4"/>
        <v/>
      </c>
      <c r="U36" s="13"/>
    </row>
    <row r="37" spans="1:21" ht="60" x14ac:dyDescent="0.25">
      <c r="A37" s="34" t="s">
        <v>263</v>
      </c>
      <c r="B37" s="44" t="s">
        <v>264</v>
      </c>
      <c r="C37" s="4" t="s">
        <v>265</v>
      </c>
      <c r="D37" s="4" t="s">
        <v>321</v>
      </c>
      <c r="E37" s="7"/>
      <c r="F37" s="7"/>
      <c r="G37" s="7"/>
      <c r="H37" s="7"/>
      <c r="I37" s="7"/>
      <c r="J37" s="7"/>
      <c r="K37" s="5" t="str">
        <f t="shared" si="0"/>
        <v/>
      </c>
      <c r="L37" s="18" t="str">
        <f t="shared" si="1"/>
        <v/>
      </c>
      <c r="M37" s="5" t="str">
        <f t="shared" si="2"/>
        <v/>
      </c>
      <c r="N37" s="61" t="str">
        <f t="shared" si="3"/>
        <v/>
      </c>
      <c r="O37" s="7"/>
      <c r="P37" s="7"/>
      <c r="Q37" s="19"/>
      <c r="R37" s="7"/>
      <c r="S37" s="20" t="str">
        <f>IF(Q37="","",Q37-Lists!$B$2)</f>
        <v/>
      </c>
      <c r="T37" s="5" t="str">
        <f t="shared" si="4"/>
        <v/>
      </c>
      <c r="U37" s="7"/>
    </row>
    <row r="38" spans="1:21" ht="45" x14ac:dyDescent="0.25">
      <c r="A38" s="42" t="s">
        <v>268</v>
      </c>
      <c r="B38" s="43" t="s">
        <v>269</v>
      </c>
      <c r="C38" s="12" t="s">
        <v>270</v>
      </c>
      <c r="D38" s="12" t="s">
        <v>322</v>
      </c>
      <c r="E38" s="13"/>
      <c r="F38" s="13"/>
      <c r="G38" s="13"/>
      <c r="H38" s="13"/>
      <c r="I38" s="13"/>
      <c r="J38" s="13"/>
      <c r="K38" s="14" t="str">
        <f t="shared" si="0"/>
        <v/>
      </c>
      <c r="L38" s="15" t="str">
        <f t="shared" si="1"/>
        <v/>
      </c>
      <c r="M38" s="14" t="str">
        <f t="shared" si="2"/>
        <v/>
      </c>
      <c r="N38" s="60" t="str">
        <f t="shared" si="3"/>
        <v/>
      </c>
      <c r="O38" s="13"/>
      <c r="P38" s="13"/>
      <c r="Q38" s="16"/>
      <c r="R38" s="13"/>
      <c r="S38" s="17" t="str">
        <f>IF(Q38="","",Q38-Lists!$B$2)</f>
        <v/>
      </c>
      <c r="T38" s="14" t="str">
        <f t="shared" si="4"/>
        <v/>
      </c>
      <c r="U38" s="13"/>
    </row>
  </sheetData>
  <conditionalFormatting sqref="M4:M38">
    <cfRule type="expression" dxfId="4" priority="5">
      <formula>$M4="Critical Gap"</formula>
    </cfRule>
  </conditionalFormatting>
  <conditionalFormatting sqref="N4:N38">
    <cfRule type="expression" dxfId="3" priority="6">
      <formula>$N4="High"</formula>
    </cfRule>
  </conditionalFormatting>
  <conditionalFormatting sqref="T4:T38">
    <cfRule type="expression" dxfId="2" priority="7">
      <formula>$T4="YES"</formula>
    </cfRule>
  </conditionalFormatting>
  <dataValidations count="5">
    <dataValidation type="whole" allowBlank="1" sqref="G4 G39:G250" xr:uid="{00000000-0002-0000-0300-000000000000}">
      <formula1>0</formula1>
      <formula2>5</formula2>
    </dataValidation>
    <dataValidation type="whole" allowBlank="1" sqref="H39:H250" xr:uid="{00000000-0002-0000-0300-000001000000}">
      <formula1>0</formula1>
      <formula2>3</formula2>
    </dataValidation>
    <dataValidation type="whole" allowBlank="1" sqref="I39:I250 J4 J39:J250" xr:uid="{00000000-0002-0000-0300-000002000000}">
      <formula1>1</formula1>
      <formula2>5</formula2>
    </dataValidation>
    <dataValidation type="list" allowBlank="1" sqref="R4:R250" xr:uid="{00000000-0002-0000-0300-000003000000}">
      <formula1>"Not Started,In Review,Gap Confirmed,Action Defined,In Progress,Implemented,Verified,Closed,N/A"</formula1>
    </dataValidation>
    <dataValidation type="list" allowBlank="1" sqref="P4:P250" xr:uid="{00000000-0002-0000-0300-000004000000}">
      <formula1>"EHS Manager,Operations Manager,Engineering Manager,Supply Chain Manager,Quality Manager,Quality Engineer,Facilities Manager,HR / Training,Top Management,Process Owner"</formula1>
    </dataValidation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xr:uid="{2E74D668-8F06-4A10-AF68-926B285C0894}">
          <x14:formula1>
            <xm:f>Lists!$E$16:$E$19</xm:f>
          </x14:formula1>
          <xm:sqref>H4:H38</xm:sqref>
        </x14:dataValidation>
        <x14:dataValidation type="list" allowBlank="1" xr:uid="{C335539B-4492-4DA1-9B26-22F2BFFBA545}">
          <x14:formula1>
            <xm:f>Lists!$A$44:$A$48</xm:f>
          </x14:formula1>
          <xm:sqref>I4:I38</xm:sqref>
        </x14:dataValidation>
        <x14:dataValidation type="list" allowBlank="1" xr:uid="{4C9CEDEE-A821-4E2F-8C2F-0A97F7B1F715}">
          <x14:formula1>
            <xm:f>Lists!$A$30:$A$35</xm:f>
          </x14:formula1>
          <xm:sqref>G5:G38</xm:sqref>
        </x14:dataValidation>
        <x14:dataValidation type="list" allowBlank="1" xr:uid="{92350172-794E-4864-8A82-7A1BED4604DA}">
          <x14:formula1>
            <xm:f>Lists!$G$22:$G$26</xm:f>
          </x14:formula1>
          <xm:sqref>J5:J38</xm:sqref>
        </x14:dataValidation>
        <x14:dataValidation type="list" allowBlank="1" showInputMessage="1" showErrorMessage="1" xr:uid="{1272C8BB-31AE-4E1D-B195-744379AB50A1}">
          <x14:formula1>
            <xm:f>Lists!$A$51:$A$53</xm:f>
          </x14:formula1>
          <xm:sqref>N5:N37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4"/>
  <sheetViews>
    <sheetView workbookViewId="0">
      <selection activeCell="I32" sqref="I32"/>
    </sheetView>
  </sheetViews>
  <sheetFormatPr defaultRowHeight="15" x14ac:dyDescent="0.25"/>
  <cols>
    <col min="1" max="1" width="28" customWidth="1"/>
    <col min="2" max="2" width="15" style="28" customWidth="1"/>
    <col min="3" max="3" width="6" customWidth="1"/>
    <col min="4" max="4" width="18" customWidth="1"/>
    <col min="5" max="5" width="12" style="28" customWidth="1"/>
    <col min="6" max="6" width="6" customWidth="1"/>
    <col min="7" max="7" width="17.140625" customWidth="1"/>
    <col min="8" max="8" width="12" customWidth="1"/>
  </cols>
  <sheetData>
    <row r="1" spans="1:8" x14ac:dyDescent="0.25">
      <c r="A1" s="59" t="s">
        <v>323</v>
      </c>
      <c r="B1" s="57"/>
      <c r="C1" s="57"/>
      <c r="D1" s="57"/>
      <c r="E1" s="57"/>
      <c r="F1" s="57"/>
      <c r="G1" s="57"/>
      <c r="H1" s="57"/>
    </row>
    <row r="2" spans="1:8" x14ac:dyDescent="0.25">
      <c r="A2" s="2"/>
      <c r="B2" s="26"/>
      <c r="C2" s="2"/>
      <c r="D2" s="2"/>
      <c r="E2" s="26"/>
      <c r="F2" s="2"/>
      <c r="G2" s="2"/>
      <c r="H2" s="2"/>
    </row>
    <row r="3" spans="1:8" x14ac:dyDescent="0.25">
      <c r="A3" s="3" t="s">
        <v>5</v>
      </c>
      <c r="B3" s="46">
        <f>Lists!B2</f>
        <v>46127</v>
      </c>
      <c r="C3" s="2"/>
      <c r="D3" s="58" t="s">
        <v>324</v>
      </c>
      <c r="E3" s="57"/>
      <c r="F3" s="57"/>
      <c r="G3" s="6" t="s">
        <v>325</v>
      </c>
      <c r="H3" s="2"/>
    </row>
    <row r="4" spans="1:8" x14ac:dyDescent="0.25">
      <c r="A4" s="21" t="s">
        <v>326</v>
      </c>
      <c r="B4" s="45">
        <f>COUNTA('Gap Analysis'!A4:A38)</f>
        <v>35</v>
      </c>
      <c r="C4" s="2"/>
      <c r="D4" s="10" t="s">
        <v>51</v>
      </c>
      <c r="E4" s="45">
        <f>COUNTIF('Gap Analysis'!R4:R38,D4)</f>
        <v>0</v>
      </c>
      <c r="F4" s="2"/>
      <c r="G4" s="10" t="s">
        <v>91</v>
      </c>
      <c r="H4" s="45">
        <f>COUNTIF('Gap Analysis'!N4:N38,G4)</f>
        <v>0</v>
      </c>
    </row>
    <row r="5" spans="1:8" x14ac:dyDescent="0.25">
      <c r="A5" s="3" t="s">
        <v>327</v>
      </c>
      <c r="B5" s="45">
        <f>COUNTIF('Gap Analysis'!R4:R38,"&lt;&gt;")</f>
        <v>0</v>
      </c>
      <c r="C5" s="2"/>
      <c r="D5" s="10" t="s">
        <v>53</v>
      </c>
      <c r="E5" s="45">
        <f>COUNTIF('Gap Analysis'!R4:R38,D5)</f>
        <v>0</v>
      </c>
      <c r="F5" s="2"/>
      <c r="G5" s="10" t="s">
        <v>90</v>
      </c>
      <c r="H5" s="45">
        <f>COUNTIF('Gap Analysis'!N4:N38,G5)</f>
        <v>0</v>
      </c>
    </row>
    <row r="6" spans="1:8" x14ac:dyDescent="0.25">
      <c r="A6" s="21" t="s">
        <v>328</v>
      </c>
      <c r="B6" s="47">
        <f>IFERROR(AVERAGE('Gap Analysis'!L4:L38),0)</f>
        <v>0</v>
      </c>
      <c r="C6" s="2"/>
      <c r="D6" s="10" t="s">
        <v>55</v>
      </c>
      <c r="E6" s="45">
        <f>COUNTIF('Gap Analysis'!R4:R38,D6)</f>
        <v>0</v>
      </c>
      <c r="F6" s="2"/>
      <c r="G6" s="10" t="s">
        <v>89</v>
      </c>
      <c r="H6" s="45">
        <f>COUNTIF('Gap Analysis'!N4:N38,G6)</f>
        <v>0</v>
      </c>
    </row>
    <row r="7" spans="1:8" x14ac:dyDescent="0.25">
      <c r="A7" s="3" t="s">
        <v>329</v>
      </c>
      <c r="B7" s="45">
        <f>COUNTIF('Gap Analysis'!M4:M38,"Critical Gap")</f>
        <v>0</v>
      </c>
      <c r="C7" s="2"/>
      <c r="D7" s="10" t="s">
        <v>57</v>
      </c>
      <c r="E7" s="45">
        <f>COUNTIF('Gap Analysis'!R4:R38,D7)</f>
        <v>0</v>
      </c>
      <c r="F7" s="2"/>
      <c r="G7" s="2"/>
      <c r="H7" s="2"/>
    </row>
    <row r="8" spans="1:8" x14ac:dyDescent="0.25">
      <c r="A8" s="21" t="s">
        <v>330</v>
      </c>
      <c r="B8" s="45">
        <f>COUNTIF('Gap Analysis'!M4:M38,"Major Gap")</f>
        <v>0</v>
      </c>
      <c r="C8" s="2"/>
      <c r="D8" s="10" t="s">
        <v>59</v>
      </c>
      <c r="E8" s="45">
        <f>COUNTIF('Gap Analysis'!R4:R38,D8)</f>
        <v>0</v>
      </c>
      <c r="F8" s="2"/>
      <c r="G8" s="2"/>
      <c r="H8" s="2"/>
    </row>
    <row r="9" spans="1:8" x14ac:dyDescent="0.25">
      <c r="A9" s="3" t="s">
        <v>331</v>
      </c>
      <c r="B9" s="45">
        <f>COUNTIF('Gap Analysis'!M4:M38,"Minor Gap")</f>
        <v>0</v>
      </c>
      <c r="C9" s="2"/>
      <c r="D9" s="10" t="s">
        <v>61</v>
      </c>
      <c r="E9" s="45">
        <f>COUNTIF('Gap Analysis'!R4:R38,D9)</f>
        <v>0</v>
      </c>
      <c r="F9" s="2"/>
      <c r="G9" s="2"/>
      <c r="H9" s="2"/>
    </row>
    <row r="10" spans="1:8" x14ac:dyDescent="0.25">
      <c r="A10" s="21" t="s">
        <v>332</v>
      </c>
      <c r="B10" s="45">
        <f>COUNTIF('Gap Analysis'!N4:N38,"High")</f>
        <v>0</v>
      </c>
      <c r="C10" s="2"/>
      <c r="D10" s="10" t="s">
        <v>63</v>
      </c>
      <c r="E10" s="45">
        <f>COUNTIF('Gap Analysis'!R4:R38,D10)</f>
        <v>0</v>
      </c>
      <c r="F10" s="2"/>
      <c r="G10" s="2"/>
      <c r="H10" s="2"/>
    </row>
    <row r="11" spans="1:8" x14ac:dyDescent="0.25">
      <c r="A11" s="3" t="s">
        <v>333</v>
      </c>
      <c r="B11" s="45">
        <f>COUNTIF('Gap Analysis'!T4:T38,"YES")</f>
        <v>0</v>
      </c>
      <c r="C11" s="2"/>
      <c r="D11" s="10" t="s">
        <v>65</v>
      </c>
      <c r="E11" s="45">
        <f>COUNTIF('Gap Analysis'!R4:R38,D11)</f>
        <v>0</v>
      </c>
      <c r="F11" s="2"/>
      <c r="G11" s="2"/>
      <c r="H11" s="2"/>
    </row>
    <row r="12" spans="1:8" x14ac:dyDescent="0.25">
      <c r="A12" s="21" t="s">
        <v>334</v>
      </c>
      <c r="B12" s="45">
        <f>COUNTIFS('Action Plan'!H2:H200,"&lt;&gt;",'Action Plan'!H2:H200,"&lt;&gt;Closed",'Action Plan'!H2:H200,"&lt;&gt;Verified",'Action Plan'!H2:H200,"&lt;&gt;N/A")</f>
        <v>0</v>
      </c>
      <c r="C12" s="2"/>
      <c r="D12" s="10" t="s">
        <v>66</v>
      </c>
      <c r="E12" s="45">
        <f>COUNTIF('Gap Analysis'!R4:R38,D12)</f>
        <v>0</v>
      </c>
      <c r="F12" s="2"/>
      <c r="G12" s="2"/>
      <c r="H12" s="2"/>
    </row>
    <row r="13" spans="1:8" x14ac:dyDescent="0.25">
      <c r="A13" s="3" t="s">
        <v>335</v>
      </c>
      <c r="B13" s="45">
        <f>COUNTIF('Action Plan'!J2:J200,"YES")</f>
        <v>0</v>
      </c>
      <c r="C13" s="2"/>
      <c r="D13" s="2"/>
      <c r="E13" s="26"/>
      <c r="F13" s="2"/>
      <c r="G13" s="2"/>
      <c r="H13" s="2"/>
    </row>
    <row r="14" spans="1:8" x14ac:dyDescent="0.25">
      <c r="A14" s="21" t="s">
        <v>336</v>
      </c>
      <c r="B14" s="47">
        <f>IFERROR(AVERAGE('Action Plan'!I2:I200),0)</f>
        <v>0</v>
      </c>
      <c r="C14" s="2"/>
      <c r="D14" s="2"/>
      <c r="E14" s="26"/>
      <c r="F14" s="2"/>
      <c r="G14" s="2"/>
      <c r="H14" s="2"/>
    </row>
  </sheetData>
  <mergeCells count="2">
    <mergeCell ref="D3:F3"/>
    <mergeCell ref="A1:H1"/>
  </mergeCells>
  <conditionalFormatting sqref="B6">
    <cfRule type="colorScale" priority="1">
      <colorScale>
        <cfvo type="num" val="0"/>
        <cfvo type="num" val="0.7"/>
        <cfvo type="num" val="1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01"/>
  <sheetViews>
    <sheetView workbookViewId="0">
      <pane ySplit="1" topLeftCell="A2" activePane="bottomLeft" state="frozen"/>
      <selection pane="bottomLeft" activeCell="E15" sqref="E15"/>
    </sheetView>
  </sheetViews>
  <sheetFormatPr defaultRowHeight="15" x14ac:dyDescent="0.25"/>
  <cols>
    <col min="1" max="1" width="12" style="28" customWidth="1"/>
    <col min="2" max="2" width="24.85546875" customWidth="1"/>
    <col min="3" max="3" width="27.7109375" customWidth="1"/>
    <col min="4" max="4" width="47" customWidth="1"/>
    <col min="5" max="5" width="25.28515625" customWidth="1"/>
    <col min="6" max="6" width="15" customWidth="1"/>
    <col min="7" max="7" width="18.42578125" customWidth="1"/>
    <col min="8" max="8" width="24.7109375" customWidth="1"/>
    <col min="9" max="9" width="12" customWidth="1"/>
    <col min="10" max="10" width="10" customWidth="1"/>
    <col min="11" max="12" width="12" customWidth="1"/>
    <col min="13" max="13" width="50.7109375" customWidth="1"/>
  </cols>
  <sheetData>
    <row r="1" spans="1:13" ht="30" x14ac:dyDescent="0.25">
      <c r="A1" s="31" t="s">
        <v>337</v>
      </c>
      <c r="B1" s="8" t="s">
        <v>338</v>
      </c>
      <c r="C1" s="8" t="s">
        <v>339</v>
      </c>
      <c r="D1" s="8" t="s">
        <v>340</v>
      </c>
      <c r="E1" s="8" t="s">
        <v>68</v>
      </c>
      <c r="F1" s="8" t="s">
        <v>88</v>
      </c>
      <c r="G1" s="8" t="s">
        <v>341</v>
      </c>
      <c r="H1" s="8" t="s">
        <v>35</v>
      </c>
      <c r="I1" s="8" t="s">
        <v>342</v>
      </c>
      <c r="J1" s="8" t="s">
        <v>284</v>
      </c>
      <c r="K1" s="8" t="s">
        <v>282</v>
      </c>
      <c r="L1" s="8" t="s">
        <v>343</v>
      </c>
      <c r="M1" s="8" t="s">
        <v>344</v>
      </c>
    </row>
    <row r="2" spans="1:13" x14ac:dyDescent="0.25">
      <c r="A2" s="41" t="s">
        <v>345</v>
      </c>
      <c r="B2" s="13"/>
      <c r="C2" s="13"/>
      <c r="D2" s="13"/>
      <c r="E2" s="13"/>
      <c r="F2" s="13"/>
      <c r="G2" s="16"/>
      <c r="H2" s="13"/>
      <c r="I2" s="22"/>
      <c r="J2" s="14" t="str">
        <f t="shared" ref="J2:J33" si="0">IF(OR(L2="",OR(H2="Closed",H2="Verified",H2="N/A")),"",IF(L2&lt;0,"YES",""))</f>
        <v/>
      </c>
      <c r="K2" s="16"/>
      <c r="L2" s="17" t="str">
        <f>IF(K2="","",K2-Lists!$B$2)</f>
        <v/>
      </c>
      <c r="M2" s="13"/>
    </row>
    <row r="3" spans="1:13" x14ac:dyDescent="0.25">
      <c r="A3" s="32" t="s">
        <v>346</v>
      </c>
      <c r="B3" s="7"/>
      <c r="C3" s="7"/>
      <c r="D3" s="7"/>
      <c r="E3" s="7"/>
      <c r="F3" s="7"/>
      <c r="G3" s="19"/>
      <c r="H3" s="7"/>
      <c r="I3" s="23"/>
      <c r="J3" s="5" t="str">
        <f t="shared" si="0"/>
        <v/>
      </c>
      <c r="K3" s="19"/>
      <c r="L3" s="20" t="str">
        <f>IF(K3="","",K3-Lists!$B$2)</f>
        <v/>
      </c>
      <c r="M3" s="7"/>
    </row>
    <row r="4" spans="1:13" x14ac:dyDescent="0.25">
      <c r="A4" s="41" t="s">
        <v>347</v>
      </c>
      <c r="B4" s="13"/>
      <c r="C4" s="13"/>
      <c r="D4" s="13"/>
      <c r="E4" s="13"/>
      <c r="F4" s="13"/>
      <c r="G4" s="16"/>
      <c r="H4" s="13"/>
      <c r="I4" s="22"/>
      <c r="J4" s="14" t="str">
        <f t="shared" si="0"/>
        <v/>
      </c>
      <c r="K4" s="16"/>
      <c r="L4" s="17" t="str">
        <f>IF(K4="","",K4-Lists!$B$2)</f>
        <v/>
      </c>
      <c r="M4" s="13"/>
    </row>
    <row r="5" spans="1:13" x14ac:dyDescent="0.25">
      <c r="A5" s="32" t="s">
        <v>348</v>
      </c>
      <c r="B5" s="7"/>
      <c r="C5" s="7"/>
      <c r="D5" s="7"/>
      <c r="E5" s="7"/>
      <c r="F5" s="7"/>
      <c r="G5" s="19"/>
      <c r="H5" s="7"/>
      <c r="I5" s="23"/>
      <c r="J5" s="5" t="str">
        <f t="shared" si="0"/>
        <v/>
      </c>
      <c r="K5" s="19"/>
      <c r="L5" s="20" t="str">
        <f>IF(K5="","",K5-Lists!$B$2)</f>
        <v/>
      </c>
      <c r="M5" s="7"/>
    </row>
    <row r="6" spans="1:13" x14ac:dyDescent="0.25">
      <c r="A6" s="41" t="s">
        <v>349</v>
      </c>
      <c r="B6" s="13"/>
      <c r="C6" s="13"/>
      <c r="D6" s="13"/>
      <c r="E6" s="13"/>
      <c r="F6" s="13"/>
      <c r="G6" s="16"/>
      <c r="H6" s="13"/>
      <c r="I6" s="22"/>
      <c r="J6" s="14" t="str">
        <f t="shared" si="0"/>
        <v/>
      </c>
      <c r="K6" s="16"/>
      <c r="L6" s="17" t="str">
        <f>IF(K6="","",K6-Lists!$B$2)</f>
        <v/>
      </c>
      <c r="M6" s="13"/>
    </row>
    <row r="7" spans="1:13" x14ac:dyDescent="0.25">
      <c r="A7" s="32" t="s">
        <v>350</v>
      </c>
      <c r="B7" s="7"/>
      <c r="C7" s="7"/>
      <c r="D7" s="7"/>
      <c r="E7" s="7"/>
      <c r="F7" s="7"/>
      <c r="G7" s="19"/>
      <c r="H7" s="7"/>
      <c r="I7" s="23"/>
      <c r="J7" s="5" t="str">
        <f t="shared" si="0"/>
        <v/>
      </c>
      <c r="K7" s="19"/>
      <c r="L7" s="20" t="str">
        <f>IF(K7="","",K7-Lists!$B$2)</f>
        <v/>
      </c>
      <c r="M7" s="7"/>
    </row>
    <row r="8" spans="1:13" x14ac:dyDescent="0.25">
      <c r="A8" s="41" t="s">
        <v>351</v>
      </c>
      <c r="B8" s="13"/>
      <c r="C8" s="13"/>
      <c r="D8" s="13"/>
      <c r="E8" s="13"/>
      <c r="F8" s="13"/>
      <c r="G8" s="16"/>
      <c r="H8" s="13"/>
      <c r="I8" s="22"/>
      <c r="J8" s="14" t="str">
        <f t="shared" si="0"/>
        <v/>
      </c>
      <c r="K8" s="16"/>
      <c r="L8" s="17" t="str">
        <f>IF(K8="","",K8-Lists!$B$2)</f>
        <v/>
      </c>
      <c r="M8" s="13"/>
    </row>
    <row r="9" spans="1:13" x14ac:dyDescent="0.25">
      <c r="A9" s="32" t="s">
        <v>352</v>
      </c>
      <c r="B9" s="7"/>
      <c r="C9" s="7"/>
      <c r="D9" s="7"/>
      <c r="E9" s="7"/>
      <c r="F9" s="7"/>
      <c r="G9" s="19"/>
      <c r="H9" s="7"/>
      <c r="I9" s="23"/>
      <c r="J9" s="5" t="str">
        <f t="shared" si="0"/>
        <v/>
      </c>
      <c r="K9" s="19"/>
      <c r="L9" s="20" t="str">
        <f>IF(K9="","",K9-Lists!$B$2)</f>
        <v/>
      </c>
      <c r="M9" s="7"/>
    </row>
    <row r="10" spans="1:13" x14ac:dyDescent="0.25">
      <c r="A10" s="41" t="s">
        <v>353</v>
      </c>
      <c r="B10" s="13"/>
      <c r="C10" s="13"/>
      <c r="D10" s="13"/>
      <c r="E10" s="13"/>
      <c r="F10" s="13"/>
      <c r="G10" s="16"/>
      <c r="H10" s="13"/>
      <c r="I10" s="22"/>
      <c r="J10" s="14" t="str">
        <f t="shared" si="0"/>
        <v/>
      </c>
      <c r="K10" s="16"/>
      <c r="L10" s="17" t="str">
        <f>IF(K10="","",K10-Lists!$B$2)</f>
        <v/>
      </c>
      <c r="M10" s="13"/>
    </row>
    <row r="11" spans="1:13" x14ac:dyDescent="0.25">
      <c r="A11" s="32" t="s">
        <v>354</v>
      </c>
      <c r="B11" s="7"/>
      <c r="C11" s="7"/>
      <c r="D11" s="7"/>
      <c r="E11" s="7"/>
      <c r="F11" s="7"/>
      <c r="G11" s="19"/>
      <c r="H11" s="7"/>
      <c r="I11" s="23"/>
      <c r="J11" s="5" t="str">
        <f t="shared" si="0"/>
        <v/>
      </c>
      <c r="K11" s="19"/>
      <c r="L11" s="20" t="str">
        <f>IF(K11="","",K11-Lists!$B$2)</f>
        <v/>
      </c>
      <c r="M11" s="7"/>
    </row>
    <row r="12" spans="1:13" x14ac:dyDescent="0.25">
      <c r="A12" s="41" t="s">
        <v>355</v>
      </c>
      <c r="B12" s="13"/>
      <c r="C12" s="13"/>
      <c r="D12" s="13"/>
      <c r="E12" s="13"/>
      <c r="F12" s="13"/>
      <c r="G12" s="16"/>
      <c r="H12" s="13"/>
      <c r="I12" s="22"/>
      <c r="J12" s="14" t="str">
        <f t="shared" si="0"/>
        <v/>
      </c>
      <c r="K12" s="16"/>
      <c r="L12" s="17" t="str">
        <f>IF(K12="","",K12-Lists!$B$2)</f>
        <v/>
      </c>
      <c r="M12" s="13"/>
    </row>
    <row r="13" spans="1:13" x14ac:dyDescent="0.25">
      <c r="A13" s="32" t="s">
        <v>356</v>
      </c>
      <c r="B13" s="7"/>
      <c r="C13" s="7"/>
      <c r="D13" s="7"/>
      <c r="E13" s="7"/>
      <c r="F13" s="7"/>
      <c r="G13" s="19"/>
      <c r="H13" s="7"/>
      <c r="I13" s="23"/>
      <c r="J13" s="5" t="str">
        <f t="shared" si="0"/>
        <v/>
      </c>
      <c r="K13" s="19"/>
      <c r="L13" s="20" t="str">
        <f>IF(K13="","",K13-Lists!$B$2)</f>
        <v/>
      </c>
      <c r="M13" s="7"/>
    </row>
    <row r="14" spans="1:13" x14ac:dyDescent="0.25">
      <c r="A14" s="41" t="s">
        <v>357</v>
      </c>
      <c r="B14" s="13"/>
      <c r="C14" s="13"/>
      <c r="D14" s="13"/>
      <c r="E14" s="13"/>
      <c r="F14" s="13"/>
      <c r="G14" s="16"/>
      <c r="H14" s="13"/>
      <c r="I14" s="22"/>
      <c r="J14" s="14" t="str">
        <f t="shared" si="0"/>
        <v/>
      </c>
      <c r="K14" s="16"/>
      <c r="L14" s="17" t="str">
        <f>IF(K14="","",K14-Lists!$B$2)</f>
        <v/>
      </c>
      <c r="M14" s="13"/>
    </row>
    <row r="15" spans="1:13" x14ac:dyDescent="0.25">
      <c r="A15" s="32" t="s">
        <v>358</v>
      </c>
      <c r="B15" s="7"/>
      <c r="C15" s="7"/>
      <c r="D15" s="7"/>
      <c r="E15" s="7"/>
      <c r="F15" s="7"/>
      <c r="G15" s="19"/>
      <c r="H15" s="7"/>
      <c r="I15" s="23"/>
      <c r="J15" s="5" t="str">
        <f t="shared" si="0"/>
        <v/>
      </c>
      <c r="K15" s="19"/>
      <c r="L15" s="20" t="str">
        <f>IF(K15="","",K15-Lists!$B$2)</f>
        <v/>
      </c>
      <c r="M15" s="7"/>
    </row>
    <row r="16" spans="1:13" x14ac:dyDescent="0.25">
      <c r="A16" s="41" t="s">
        <v>359</v>
      </c>
      <c r="B16" s="13"/>
      <c r="C16" s="13"/>
      <c r="D16" s="13"/>
      <c r="E16" s="13"/>
      <c r="F16" s="13"/>
      <c r="G16" s="16"/>
      <c r="H16" s="13"/>
      <c r="I16" s="22"/>
      <c r="J16" s="14" t="str">
        <f t="shared" si="0"/>
        <v/>
      </c>
      <c r="K16" s="16"/>
      <c r="L16" s="17" t="str">
        <f>IF(K16="","",K16-Lists!$B$2)</f>
        <v/>
      </c>
      <c r="M16" s="13"/>
    </row>
    <row r="17" spans="1:13" x14ac:dyDescent="0.25">
      <c r="A17" s="32" t="s">
        <v>360</v>
      </c>
      <c r="B17" s="7"/>
      <c r="C17" s="7"/>
      <c r="D17" s="7"/>
      <c r="E17" s="7"/>
      <c r="F17" s="7"/>
      <c r="G17" s="19"/>
      <c r="H17" s="7"/>
      <c r="I17" s="23"/>
      <c r="J17" s="5" t="str">
        <f t="shared" si="0"/>
        <v/>
      </c>
      <c r="K17" s="19"/>
      <c r="L17" s="20" t="str">
        <f>IF(K17="","",K17-Lists!$B$2)</f>
        <v/>
      </c>
      <c r="M17" s="7"/>
    </row>
    <row r="18" spans="1:13" x14ac:dyDescent="0.25">
      <c r="A18" s="41" t="s">
        <v>361</v>
      </c>
      <c r="B18" s="13"/>
      <c r="C18" s="13"/>
      <c r="D18" s="13"/>
      <c r="E18" s="13"/>
      <c r="F18" s="13"/>
      <c r="G18" s="16"/>
      <c r="H18" s="13"/>
      <c r="I18" s="22"/>
      <c r="J18" s="14" t="str">
        <f t="shared" si="0"/>
        <v/>
      </c>
      <c r="K18" s="16"/>
      <c r="L18" s="17" t="str">
        <f>IF(K18="","",K18-Lists!$B$2)</f>
        <v/>
      </c>
      <c r="M18" s="13"/>
    </row>
    <row r="19" spans="1:13" x14ac:dyDescent="0.25">
      <c r="A19" s="32" t="s">
        <v>362</v>
      </c>
      <c r="B19" s="7"/>
      <c r="C19" s="7"/>
      <c r="D19" s="7"/>
      <c r="E19" s="7"/>
      <c r="F19" s="7"/>
      <c r="G19" s="19"/>
      <c r="H19" s="7"/>
      <c r="I19" s="23"/>
      <c r="J19" s="5" t="str">
        <f t="shared" si="0"/>
        <v/>
      </c>
      <c r="K19" s="19"/>
      <c r="L19" s="20" t="str">
        <f>IF(K19="","",K19-Lists!$B$2)</f>
        <v/>
      </c>
      <c r="M19" s="7"/>
    </row>
    <row r="20" spans="1:13" x14ac:dyDescent="0.25">
      <c r="A20" s="41" t="s">
        <v>363</v>
      </c>
      <c r="B20" s="13"/>
      <c r="C20" s="13"/>
      <c r="D20" s="13"/>
      <c r="E20" s="13"/>
      <c r="F20" s="13"/>
      <c r="G20" s="16"/>
      <c r="H20" s="13"/>
      <c r="I20" s="22"/>
      <c r="J20" s="14" t="str">
        <f t="shared" si="0"/>
        <v/>
      </c>
      <c r="K20" s="16"/>
      <c r="L20" s="17" t="str">
        <f>IF(K20="","",K20-Lists!$B$2)</f>
        <v/>
      </c>
      <c r="M20" s="13"/>
    </row>
    <row r="21" spans="1:13" x14ac:dyDescent="0.25">
      <c r="A21" s="32" t="s">
        <v>364</v>
      </c>
      <c r="B21" s="7"/>
      <c r="C21" s="7"/>
      <c r="D21" s="7"/>
      <c r="E21" s="7"/>
      <c r="F21" s="7"/>
      <c r="G21" s="19"/>
      <c r="H21" s="7"/>
      <c r="I21" s="23"/>
      <c r="J21" s="5" t="str">
        <f t="shared" si="0"/>
        <v/>
      </c>
      <c r="K21" s="19"/>
      <c r="L21" s="20" t="str">
        <f>IF(K21="","",K21-Lists!$B$2)</f>
        <v/>
      </c>
      <c r="M21" s="7"/>
    </row>
    <row r="22" spans="1:13" x14ac:dyDescent="0.25">
      <c r="A22" s="41" t="s">
        <v>365</v>
      </c>
      <c r="B22" s="13"/>
      <c r="C22" s="13"/>
      <c r="D22" s="13"/>
      <c r="E22" s="13"/>
      <c r="F22" s="13"/>
      <c r="G22" s="16"/>
      <c r="H22" s="13"/>
      <c r="I22" s="22"/>
      <c r="J22" s="14" t="str">
        <f t="shared" si="0"/>
        <v/>
      </c>
      <c r="K22" s="16"/>
      <c r="L22" s="17" t="str">
        <f>IF(K22="","",K22-Lists!$B$2)</f>
        <v/>
      </c>
      <c r="M22" s="13"/>
    </row>
    <row r="23" spans="1:13" x14ac:dyDescent="0.25">
      <c r="A23" s="32" t="s">
        <v>366</v>
      </c>
      <c r="B23" s="7"/>
      <c r="C23" s="7"/>
      <c r="D23" s="7"/>
      <c r="E23" s="7"/>
      <c r="F23" s="7"/>
      <c r="G23" s="19"/>
      <c r="H23" s="7"/>
      <c r="I23" s="23"/>
      <c r="J23" s="5" t="str">
        <f t="shared" si="0"/>
        <v/>
      </c>
      <c r="K23" s="19"/>
      <c r="L23" s="20" t="str">
        <f>IF(K23="","",K23-Lists!$B$2)</f>
        <v/>
      </c>
      <c r="M23" s="7"/>
    </row>
    <row r="24" spans="1:13" x14ac:dyDescent="0.25">
      <c r="A24" s="41" t="s">
        <v>367</v>
      </c>
      <c r="B24" s="13"/>
      <c r="C24" s="13"/>
      <c r="D24" s="13"/>
      <c r="E24" s="13"/>
      <c r="F24" s="13"/>
      <c r="G24" s="16"/>
      <c r="H24" s="13"/>
      <c r="I24" s="22"/>
      <c r="J24" s="14" t="str">
        <f t="shared" si="0"/>
        <v/>
      </c>
      <c r="K24" s="16"/>
      <c r="L24" s="17" t="str">
        <f>IF(K24="","",K24-Lists!$B$2)</f>
        <v/>
      </c>
      <c r="M24" s="13"/>
    </row>
    <row r="25" spans="1:13" x14ac:dyDescent="0.25">
      <c r="A25" s="32" t="s">
        <v>368</v>
      </c>
      <c r="B25" s="7"/>
      <c r="C25" s="7"/>
      <c r="D25" s="7"/>
      <c r="E25" s="7"/>
      <c r="F25" s="7"/>
      <c r="G25" s="19"/>
      <c r="H25" s="7"/>
      <c r="I25" s="23"/>
      <c r="J25" s="5" t="str">
        <f t="shared" si="0"/>
        <v/>
      </c>
      <c r="K25" s="19"/>
      <c r="L25" s="20" t="str">
        <f>IF(K25="","",K25-Lists!$B$2)</f>
        <v/>
      </c>
      <c r="M25" s="7"/>
    </row>
    <row r="26" spans="1:13" x14ac:dyDescent="0.25">
      <c r="A26" s="41" t="s">
        <v>369</v>
      </c>
      <c r="B26" s="13"/>
      <c r="C26" s="13"/>
      <c r="D26" s="13"/>
      <c r="E26" s="13"/>
      <c r="F26" s="13"/>
      <c r="G26" s="16"/>
      <c r="H26" s="13"/>
      <c r="I26" s="22"/>
      <c r="J26" s="14" t="str">
        <f t="shared" si="0"/>
        <v/>
      </c>
      <c r="K26" s="16"/>
      <c r="L26" s="17" t="str">
        <f>IF(K26="","",K26-Lists!$B$2)</f>
        <v/>
      </c>
      <c r="M26" s="13"/>
    </row>
    <row r="27" spans="1:13" x14ac:dyDescent="0.25">
      <c r="A27" s="32" t="s">
        <v>370</v>
      </c>
      <c r="B27" s="7"/>
      <c r="C27" s="7"/>
      <c r="D27" s="7"/>
      <c r="E27" s="7"/>
      <c r="F27" s="7"/>
      <c r="G27" s="19"/>
      <c r="H27" s="7"/>
      <c r="I27" s="23"/>
      <c r="J27" s="5" t="str">
        <f t="shared" si="0"/>
        <v/>
      </c>
      <c r="K27" s="19"/>
      <c r="L27" s="20" t="str">
        <f>IF(K27="","",K27-Lists!$B$2)</f>
        <v/>
      </c>
      <c r="M27" s="7"/>
    </row>
    <row r="28" spans="1:13" x14ac:dyDescent="0.25">
      <c r="A28" s="41" t="s">
        <v>371</v>
      </c>
      <c r="B28" s="13"/>
      <c r="C28" s="13"/>
      <c r="D28" s="13"/>
      <c r="E28" s="13"/>
      <c r="F28" s="13"/>
      <c r="G28" s="16"/>
      <c r="H28" s="13"/>
      <c r="I28" s="22"/>
      <c r="J28" s="14" t="str">
        <f t="shared" si="0"/>
        <v/>
      </c>
      <c r="K28" s="16"/>
      <c r="L28" s="17" t="str">
        <f>IF(K28="","",K28-Lists!$B$2)</f>
        <v/>
      </c>
      <c r="M28" s="13"/>
    </row>
    <row r="29" spans="1:13" x14ac:dyDescent="0.25">
      <c r="A29" s="32" t="s">
        <v>372</v>
      </c>
      <c r="B29" s="7"/>
      <c r="C29" s="7"/>
      <c r="D29" s="7"/>
      <c r="E29" s="7"/>
      <c r="F29" s="7"/>
      <c r="G29" s="19"/>
      <c r="H29" s="7"/>
      <c r="I29" s="23"/>
      <c r="J29" s="5" t="str">
        <f t="shared" si="0"/>
        <v/>
      </c>
      <c r="K29" s="19"/>
      <c r="L29" s="20" t="str">
        <f>IF(K29="","",K29-Lists!$B$2)</f>
        <v/>
      </c>
      <c r="M29" s="7"/>
    </row>
    <row r="30" spans="1:13" x14ac:dyDescent="0.25">
      <c r="A30" s="41" t="s">
        <v>373</v>
      </c>
      <c r="B30" s="13"/>
      <c r="C30" s="13"/>
      <c r="D30" s="13"/>
      <c r="E30" s="13"/>
      <c r="F30" s="13"/>
      <c r="G30" s="16"/>
      <c r="H30" s="13"/>
      <c r="I30" s="22"/>
      <c r="J30" s="14" t="str">
        <f t="shared" si="0"/>
        <v/>
      </c>
      <c r="K30" s="16"/>
      <c r="L30" s="17" t="str">
        <f>IF(K30="","",K30-Lists!$B$2)</f>
        <v/>
      </c>
      <c r="M30" s="13"/>
    </row>
    <row r="31" spans="1:13" x14ac:dyDescent="0.25">
      <c r="A31" s="32" t="s">
        <v>374</v>
      </c>
      <c r="B31" s="7"/>
      <c r="C31" s="7"/>
      <c r="D31" s="7"/>
      <c r="E31" s="7"/>
      <c r="F31" s="7"/>
      <c r="G31" s="19"/>
      <c r="H31" s="7"/>
      <c r="I31" s="23"/>
      <c r="J31" s="5" t="str">
        <f t="shared" si="0"/>
        <v/>
      </c>
      <c r="K31" s="19"/>
      <c r="L31" s="20" t="str">
        <f>IF(K31="","",K31-Lists!$B$2)</f>
        <v/>
      </c>
      <c r="M31" s="7"/>
    </row>
    <row r="32" spans="1:13" x14ac:dyDescent="0.25">
      <c r="A32" s="41" t="s">
        <v>375</v>
      </c>
      <c r="B32" s="13"/>
      <c r="C32" s="13"/>
      <c r="D32" s="13"/>
      <c r="E32" s="13"/>
      <c r="F32" s="13"/>
      <c r="G32" s="16"/>
      <c r="H32" s="13"/>
      <c r="I32" s="22"/>
      <c r="J32" s="14" t="str">
        <f t="shared" si="0"/>
        <v/>
      </c>
      <c r="K32" s="16"/>
      <c r="L32" s="17" t="str">
        <f>IF(K32="","",K32-Lists!$B$2)</f>
        <v/>
      </c>
      <c r="M32" s="13"/>
    </row>
    <row r="33" spans="1:13" x14ac:dyDescent="0.25">
      <c r="A33" s="32" t="s">
        <v>376</v>
      </c>
      <c r="B33" s="7"/>
      <c r="C33" s="7"/>
      <c r="D33" s="7"/>
      <c r="E33" s="7"/>
      <c r="F33" s="7"/>
      <c r="G33" s="19"/>
      <c r="H33" s="7"/>
      <c r="I33" s="23"/>
      <c r="J33" s="5" t="str">
        <f t="shared" si="0"/>
        <v/>
      </c>
      <c r="K33" s="19"/>
      <c r="L33" s="20" t="str">
        <f>IF(K33="","",K33-Lists!$B$2)</f>
        <v/>
      </c>
      <c r="M33" s="7"/>
    </row>
    <row r="34" spans="1:13" x14ac:dyDescent="0.25">
      <c r="A34" s="41" t="s">
        <v>377</v>
      </c>
      <c r="B34" s="13"/>
      <c r="C34" s="13"/>
      <c r="D34" s="13"/>
      <c r="E34" s="13"/>
      <c r="F34" s="13"/>
      <c r="G34" s="16"/>
      <c r="H34" s="13"/>
      <c r="I34" s="22"/>
      <c r="J34" s="14" t="str">
        <f t="shared" ref="J34:J65" si="1">IF(OR(L34="",OR(H34="Closed",H34="Verified",H34="N/A")),"",IF(L34&lt;0,"YES",""))</f>
        <v/>
      </c>
      <c r="K34" s="16"/>
      <c r="L34" s="17" t="str">
        <f>IF(K34="","",K34-Lists!$B$2)</f>
        <v/>
      </c>
      <c r="M34" s="13"/>
    </row>
    <row r="35" spans="1:13" x14ac:dyDescent="0.25">
      <c r="A35" s="32" t="s">
        <v>378</v>
      </c>
      <c r="B35" s="7"/>
      <c r="C35" s="7"/>
      <c r="D35" s="7"/>
      <c r="E35" s="7"/>
      <c r="F35" s="7"/>
      <c r="G35" s="19"/>
      <c r="H35" s="7"/>
      <c r="I35" s="23"/>
      <c r="J35" s="5" t="str">
        <f t="shared" si="1"/>
        <v/>
      </c>
      <c r="K35" s="19"/>
      <c r="L35" s="20" t="str">
        <f>IF(K35="","",K35-Lists!$B$2)</f>
        <v/>
      </c>
      <c r="M35" s="7"/>
    </row>
    <row r="36" spans="1:13" x14ac:dyDescent="0.25">
      <c r="A36" s="41" t="s">
        <v>379</v>
      </c>
      <c r="B36" s="13"/>
      <c r="C36" s="13"/>
      <c r="D36" s="13"/>
      <c r="E36" s="13"/>
      <c r="F36" s="13"/>
      <c r="G36" s="16"/>
      <c r="H36" s="13"/>
      <c r="I36" s="22"/>
      <c r="J36" s="14" t="str">
        <f t="shared" si="1"/>
        <v/>
      </c>
      <c r="K36" s="16"/>
      <c r="L36" s="17" t="str">
        <f>IF(K36="","",K36-Lists!$B$2)</f>
        <v/>
      </c>
      <c r="M36" s="13"/>
    </row>
    <row r="37" spans="1:13" x14ac:dyDescent="0.25">
      <c r="A37" s="32" t="s">
        <v>380</v>
      </c>
      <c r="B37" s="7"/>
      <c r="C37" s="7"/>
      <c r="D37" s="7"/>
      <c r="E37" s="7"/>
      <c r="F37" s="7"/>
      <c r="G37" s="19"/>
      <c r="H37" s="7"/>
      <c r="I37" s="23"/>
      <c r="J37" s="5" t="str">
        <f t="shared" si="1"/>
        <v/>
      </c>
      <c r="K37" s="19"/>
      <c r="L37" s="20" t="str">
        <f>IF(K37="","",K37-Lists!$B$2)</f>
        <v/>
      </c>
      <c r="M37" s="7"/>
    </row>
    <row r="38" spans="1:13" x14ac:dyDescent="0.25">
      <c r="A38" s="41" t="s">
        <v>381</v>
      </c>
      <c r="B38" s="13"/>
      <c r="C38" s="13"/>
      <c r="D38" s="13"/>
      <c r="E38" s="13"/>
      <c r="F38" s="13"/>
      <c r="G38" s="16"/>
      <c r="H38" s="13"/>
      <c r="I38" s="22"/>
      <c r="J38" s="14" t="str">
        <f t="shared" si="1"/>
        <v/>
      </c>
      <c r="K38" s="16"/>
      <c r="L38" s="17" t="str">
        <f>IF(K38="","",K38-Lists!$B$2)</f>
        <v/>
      </c>
      <c r="M38" s="13"/>
    </row>
    <row r="39" spans="1:13" x14ac:dyDescent="0.25">
      <c r="A39" s="32" t="s">
        <v>382</v>
      </c>
      <c r="B39" s="7"/>
      <c r="C39" s="7"/>
      <c r="D39" s="7"/>
      <c r="E39" s="7"/>
      <c r="F39" s="7"/>
      <c r="G39" s="19"/>
      <c r="H39" s="7"/>
      <c r="I39" s="23"/>
      <c r="J39" s="5" t="str">
        <f t="shared" si="1"/>
        <v/>
      </c>
      <c r="K39" s="19"/>
      <c r="L39" s="20" t="str">
        <f>IF(K39="","",K39-Lists!$B$2)</f>
        <v/>
      </c>
      <c r="M39" s="7"/>
    </row>
    <row r="40" spans="1:13" x14ac:dyDescent="0.25">
      <c r="A40" s="41" t="s">
        <v>383</v>
      </c>
      <c r="B40" s="13"/>
      <c r="C40" s="13"/>
      <c r="D40" s="13"/>
      <c r="E40" s="13"/>
      <c r="F40" s="13"/>
      <c r="G40" s="16"/>
      <c r="H40" s="13"/>
      <c r="I40" s="22"/>
      <c r="J40" s="14" t="str">
        <f t="shared" si="1"/>
        <v/>
      </c>
      <c r="K40" s="16"/>
      <c r="L40" s="17" t="str">
        <f>IF(K40="","",K40-Lists!$B$2)</f>
        <v/>
      </c>
      <c r="M40" s="13"/>
    </row>
    <row r="41" spans="1:13" x14ac:dyDescent="0.25">
      <c r="A41" s="32" t="s">
        <v>384</v>
      </c>
      <c r="B41" s="7"/>
      <c r="C41" s="7"/>
      <c r="D41" s="7"/>
      <c r="E41" s="7"/>
      <c r="F41" s="7"/>
      <c r="G41" s="19"/>
      <c r="H41" s="7"/>
      <c r="I41" s="23"/>
      <c r="J41" s="5" t="str">
        <f t="shared" si="1"/>
        <v/>
      </c>
      <c r="K41" s="19"/>
      <c r="L41" s="20" t="str">
        <f>IF(K41="","",K41-Lists!$B$2)</f>
        <v/>
      </c>
      <c r="M41" s="7"/>
    </row>
    <row r="42" spans="1:13" x14ac:dyDescent="0.25">
      <c r="A42" s="41" t="s">
        <v>385</v>
      </c>
      <c r="B42" s="13"/>
      <c r="C42" s="13"/>
      <c r="D42" s="13"/>
      <c r="E42" s="13"/>
      <c r="F42" s="13"/>
      <c r="G42" s="16"/>
      <c r="H42" s="13"/>
      <c r="I42" s="22"/>
      <c r="J42" s="14" t="str">
        <f t="shared" si="1"/>
        <v/>
      </c>
      <c r="K42" s="16"/>
      <c r="L42" s="17" t="str">
        <f>IF(K42="","",K42-Lists!$B$2)</f>
        <v/>
      </c>
      <c r="M42" s="13"/>
    </row>
    <row r="43" spans="1:13" x14ac:dyDescent="0.25">
      <c r="A43" s="32" t="s">
        <v>386</v>
      </c>
      <c r="B43" s="7"/>
      <c r="C43" s="7"/>
      <c r="D43" s="7"/>
      <c r="E43" s="7"/>
      <c r="F43" s="7"/>
      <c r="G43" s="19"/>
      <c r="H43" s="7"/>
      <c r="I43" s="23"/>
      <c r="J43" s="5" t="str">
        <f t="shared" si="1"/>
        <v/>
      </c>
      <c r="K43" s="19"/>
      <c r="L43" s="20" t="str">
        <f>IF(K43="","",K43-Lists!$B$2)</f>
        <v/>
      </c>
      <c r="M43" s="7"/>
    </row>
    <row r="44" spans="1:13" x14ac:dyDescent="0.25">
      <c r="A44" s="41" t="s">
        <v>387</v>
      </c>
      <c r="B44" s="13"/>
      <c r="C44" s="13"/>
      <c r="D44" s="13"/>
      <c r="E44" s="13"/>
      <c r="F44" s="13"/>
      <c r="G44" s="16"/>
      <c r="H44" s="13"/>
      <c r="I44" s="22"/>
      <c r="J44" s="14" t="str">
        <f t="shared" si="1"/>
        <v/>
      </c>
      <c r="K44" s="16"/>
      <c r="L44" s="17" t="str">
        <f>IF(K44="","",K44-Lists!$B$2)</f>
        <v/>
      </c>
      <c r="M44" s="13"/>
    </row>
    <row r="45" spans="1:13" x14ac:dyDescent="0.25">
      <c r="A45" s="32" t="s">
        <v>388</v>
      </c>
      <c r="B45" s="7"/>
      <c r="C45" s="7"/>
      <c r="D45" s="7"/>
      <c r="E45" s="7"/>
      <c r="F45" s="7"/>
      <c r="G45" s="19"/>
      <c r="H45" s="7"/>
      <c r="I45" s="23"/>
      <c r="J45" s="5" t="str">
        <f t="shared" si="1"/>
        <v/>
      </c>
      <c r="K45" s="19"/>
      <c r="L45" s="20" t="str">
        <f>IF(K45="","",K45-Lists!$B$2)</f>
        <v/>
      </c>
      <c r="M45" s="7"/>
    </row>
    <row r="46" spans="1:13" x14ac:dyDescent="0.25">
      <c r="A46" s="41" t="s">
        <v>389</v>
      </c>
      <c r="B46" s="13"/>
      <c r="C46" s="13"/>
      <c r="D46" s="13"/>
      <c r="E46" s="13"/>
      <c r="F46" s="13"/>
      <c r="G46" s="16"/>
      <c r="H46" s="13"/>
      <c r="I46" s="22"/>
      <c r="J46" s="14" t="str">
        <f t="shared" si="1"/>
        <v/>
      </c>
      <c r="K46" s="16"/>
      <c r="L46" s="17" t="str">
        <f>IF(K46="","",K46-Lists!$B$2)</f>
        <v/>
      </c>
      <c r="M46" s="13"/>
    </row>
    <row r="47" spans="1:13" x14ac:dyDescent="0.25">
      <c r="A47" s="32" t="s">
        <v>390</v>
      </c>
      <c r="B47" s="7"/>
      <c r="C47" s="7"/>
      <c r="D47" s="7"/>
      <c r="E47" s="7"/>
      <c r="F47" s="7"/>
      <c r="G47" s="19"/>
      <c r="H47" s="7"/>
      <c r="I47" s="23"/>
      <c r="J47" s="5" t="str">
        <f t="shared" si="1"/>
        <v/>
      </c>
      <c r="K47" s="19"/>
      <c r="L47" s="20" t="str">
        <f>IF(K47="","",K47-Lists!$B$2)</f>
        <v/>
      </c>
      <c r="M47" s="7"/>
    </row>
    <row r="48" spans="1:13" x14ac:dyDescent="0.25">
      <c r="A48" s="41" t="s">
        <v>391</v>
      </c>
      <c r="B48" s="13"/>
      <c r="C48" s="13"/>
      <c r="D48" s="13"/>
      <c r="E48" s="13"/>
      <c r="F48" s="13"/>
      <c r="G48" s="16"/>
      <c r="H48" s="13"/>
      <c r="I48" s="22"/>
      <c r="J48" s="14" t="str">
        <f t="shared" si="1"/>
        <v/>
      </c>
      <c r="K48" s="16"/>
      <c r="L48" s="17" t="str">
        <f>IF(K48="","",K48-Lists!$B$2)</f>
        <v/>
      </c>
      <c r="M48" s="13"/>
    </row>
    <row r="49" spans="1:13" x14ac:dyDescent="0.25">
      <c r="A49" s="32" t="s">
        <v>392</v>
      </c>
      <c r="B49" s="7"/>
      <c r="C49" s="7"/>
      <c r="D49" s="7"/>
      <c r="E49" s="7"/>
      <c r="F49" s="7"/>
      <c r="G49" s="19"/>
      <c r="H49" s="7"/>
      <c r="I49" s="23"/>
      <c r="J49" s="5" t="str">
        <f t="shared" si="1"/>
        <v/>
      </c>
      <c r="K49" s="19"/>
      <c r="L49" s="20" t="str">
        <f>IF(K49="","",K49-Lists!$B$2)</f>
        <v/>
      </c>
      <c r="M49" s="7"/>
    </row>
    <row r="50" spans="1:13" x14ac:dyDescent="0.25">
      <c r="A50" s="41" t="s">
        <v>393</v>
      </c>
      <c r="B50" s="13"/>
      <c r="C50" s="13"/>
      <c r="D50" s="13"/>
      <c r="E50" s="13"/>
      <c r="F50" s="13"/>
      <c r="G50" s="16"/>
      <c r="H50" s="13"/>
      <c r="I50" s="22"/>
      <c r="J50" s="14" t="str">
        <f t="shared" si="1"/>
        <v/>
      </c>
      <c r="K50" s="16"/>
      <c r="L50" s="17" t="str">
        <f>IF(K50="","",K50-Lists!$B$2)</f>
        <v/>
      </c>
      <c r="M50" s="13"/>
    </row>
    <row r="51" spans="1:13" x14ac:dyDescent="0.25">
      <c r="A51" s="32" t="s">
        <v>394</v>
      </c>
      <c r="B51" s="7"/>
      <c r="C51" s="7"/>
      <c r="D51" s="7"/>
      <c r="E51" s="7"/>
      <c r="F51" s="7"/>
      <c r="G51" s="19"/>
      <c r="H51" s="7"/>
      <c r="I51" s="23"/>
      <c r="J51" s="5" t="str">
        <f t="shared" si="1"/>
        <v/>
      </c>
      <c r="K51" s="19"/>
      <c r="L51" s="20" t="str">
        <f>IF(K51="","",K51-Lists!$B$2)</f>
        <v/>
      </c>
      <c r="M51" s="7"/>
    </row>
    <row r="52" spans="1:13" hidden="1" x14ac:dyDescent="0.25">
      <c r="A52" s="41" t="s">
        <v>395</v>
      </c>
      <c r="B52" s="13"/>
      <c r="C52" s="13"/>
      <c r="D52" s="13"/>
      <c r="E52" s="13"/>
      <c r="F52" s="13"/>
      <c r="G52" s="16"/>
      <c r="H52" s="13"/>
      <c r="I52" s="22"/>
      <c r="J52" s="14" t="str">
        <f t="shared" si="1"/>
        <v/>
      </c>
      <c r="K52" s="16"/>
      <c r="L52" s="17" t="str">
        <f>IF(K52="","",K52-Lists!$B$2)</f>
        <v/>
      </c>
      <c r="M52" s="13"/>
    </row>
    <row r="53" spans="1:13" hidden="1" x14ac:dyDescent="0.25">
      <c r="A53" s="32" t="s">
        <v>396</v>
      </c>
      <c r="B53" s="7"/>
      <c r="C53" s="7"/>
      <c r="D53" s="7"/>
      <c r="E53" s="7"/>
      <c r="F53" s="7"/>
      <c r="G53" s="19"/>
      <c r="H53" s="7"/>
      <c r="I53" s="23"/>
      <c r="J53" s="5" t="str">
        <f t="shared" si="1"/>
        <v/>
      </c>
      <c r="K53" s="19"/>
      <c r="L53" s="20" t="str">
        <f>IF(K53="","",K53-Lists!$B$2)</f>
        <v/>
      </c>
      <c r="M53" s="7"/>
    </row>
    <row r="54" spans="1:13" hidden="1" x14ac:dyDescent="0.25">
      <c r="A54" s="41" t="s">
        <v>397</v>
      </c>
      <c r="B54" s="13"/>
      <c r="C54" s="13"/>
      <c r="D54" s="13"/>
      <c r="E54" s="13"/>
      <c r="F54" s="13"/>
      <c r="G54" s="16"/>
      <c r="H54" s="13"/>
      <c r="I54" s="22"/>
      <c r="J54" s="14" t="str">
        <f t="shared" si="1"/>
        <v/>
      </c>
      <c r="K54" s="16"/>
      <c r="L54" s="17" t="str">
        <f>IF(K54="","",K54-Lists!$B$2)</f>
        <v/>
      </c>
      <c r="M54" s="13"/>
    </row>
    <row r="55" spans="1:13" hidden="1" x14ac:dyDescent="0.25">
      <c r="A55" s="32" t="s">
        <v>398</v>
      </c>
      <c r="B55" s="7"/>
      <c r="C55" s="7"/>
      <c r="D55" s="7"/>
      <c r="E55" s="7"/>
      <c r="F55" s="7"/>
      <c r="G55" s="19"/>
      <c r="H55" s="7"/>
      <c r="I55" s="23"/>
      <c r="J55" s="5" t="str">
        <f t="shared" si="1"/>
        <v/>
      </c>
      <c r="K55" s="19"/>
      <c r="L55" s="20" t="str">
        <f>IF(K55="","",K55-Lists!$B$2)</f>
        <v/>
      </c>
      <c r="M55" s="7"/>
    </row>
    <row r="56" spans="1:13" hidden="1" x14ac:dyDescent="0.25">
      <c r="A56" s="41" t="s">
        <v>399</v>
      </c>
      <c r="B56" s="13"/>
      <c r="C56" s="13"/>
      <c r="D56" s="13"/>
      <c r="E56" s="13"/>
      <c r="F56" s="13"/>
      <c r="G56" s="16"/>
      <c r="H56" s="13"/>
      <c r="I56" s="22"/>
      <c r="J56" s="14" t="str">
        <f t="shared" si="1"/>
        <v/>
      </c>
      <c r="K56" s="16"/>
      <c r="L56" s="17" t="str">
        <f>IF(K56="","",K56-Lists!$B$2)</f>
        <v/>
      </c>
      <c r="M56" s="13"/>
    </row>
    <row r="57" spans="1:13" hidden="1" x14ac:dyDescent="0.25">
      <c r="A57" s="32" t="s">
        <v>400</v>
      </c>
      <c r="B57" s="7"/>
      <c r="C57" s="7"/>
      <c r="D57" s="7"/>
      <c r="E57" s="7"/>
      <c r="F57" s="7"/>
      <c r="G57" s="19"/>
      <c r="H57" s="7"/>
      <c r="I57" s="23"/>
      <c r="J57" s="5" t="str">
        <f t="shared" si="1"/>
        <v/>
      </c>
      <c r="K57" s="19"/>
      <c r="L57" s="20" t="str">
        <f>IF(K57="","",K57-Lists!$B$2)</f>
        <v/>
      </c>
      <c r="M57" s="7"/>
    </row>
    <row r="58" spans="1:13" hidden="1" x14ac:dyDescent="0.25">
      <c r="A58" s="41" t="s">
        <v>401</v>
      </c>
      <c r="B58" s="13"/>
      <c r="C58" s="13"/>
      <c r="D58" s="13"/>
      <c r="E58" s="13"/>
      <c r="F58" s="13"/>
      <c r="G58" s="16"/>
      <c r="H58" s="13"/>
      <c r="I58" s="22"/>
      <c r="J58" s="14" t="str">
        <f t="shared" si="1"/>
        <v/>
      </c>
      <c r="K58" s="16"/>
      <c r="L58" s="17" t="str">
        <f>IF(K58="","",K58-Lists!$B$2)</f>
        <v/>
      </c>
      <c r="M58" s="13"/>
    </row>
    <row r="59" spans="1:13" hidden="1" x14ac:dyDescent="0.25">
      <c r="A59" s="32" t="s">
        <v>402</v>
      </c>
      <c r="B59" s="7"/>
      <c r="C59" s="7"/>
      <c r="D59" s="7"/>
      <c r="E59" s="7"/>
      <c r="F59" s="7"/>
      <c r="G59" s="19"/>
      <c r="H59" s="7"/>
      <c r="I59" s="23"/>
      <c r="J59" s="5" t="str">
        <f t="shared" si="1"/>
        <v/>
      </c>
      <c r="K59" s="19"/>
      <c r="L59" s="20" t="str">
        <f>IF(K59="","",K59-Lists!$B$2)</f>
        <v/>
      </c>
      <c r="M59" s="7"/>
    </row>
    <row r="60" spans="1:13" hidden="1" x14ac:dyDescent="0.25">
      <c r="A60" s="41" t="s">
        <v>403</v>
      </c>
      <c r="B60" s="13"/>
      <c r="C60" s="13"/>
      <c r="D60" s="13"/>
      <c r="E60" s="13"/>
      <c r="F60" s="13"/>
      <c r="G60" s="16"/>
      <c r="H60" s="13"/>
      <c r="I60" s="22"/>
      <c r="J60" s="14" t="str">
        <f t="shared" si="1"/>
        <v/>
      </c>
      <c r="K60" s="16"/>
      <c r="L60" s="17" t="str">
        <f>IF(K60="","",K60-Lists!$B$2)</f>
        <v/>
      </c>
      <c r="M60" s="13"/>
    </row>
    <row r="61" spans="1:13" hidden="1" x14ac:dyDescent="0.25">
      <c r="A61" s="32" t="s">
        <v>404</v>
      </c>
      <c r="B61" s="7"/>
      <c r="C61" s="7"/>
      <c r="D61" s="7"/>
      <c r="E61" s="7"/>
      <c r="F61" s="7"/>
      <c r="G61" s="19"/>
      <c r="H61" s="7"/>
      <c r="I61" s="23"/>
      <c r="J61" s="5" t="str">
        <f t="shared" si="1"/>
        <v/>
      </c>
      <c r="K61" s="19"/>
      <c r="L61" s="20" t="str">
        <f>IF(K61="","",K61-Lists!$B$2)</f>
        <v/>
      </c>
      <c r="M61" s="7"/>
    </row>
    <row r="62" spans="1:13" hidden="1" x14ac:dyDescent="0.25">
      <c r="A62" s="41" t="s">
        <v>405</v>
      </c>
      <c r="B62" s="13"/>
      <c r="C62" s="13"/>
      <c r="D62" s="13"/>
      <c r="E62" s="13"/>
      <c r="F62" s="13"/>
      <c r="G62" s="16"/>
      <c r="H62" s="13"/>
      <c r="I62" s="22"/>
      <c r="J62" s="14" t="str">
        <f t="shared" si="1"/>
        <v/>
      </c>
      <c r="K62" s="16"/>
      <c r="L62" s="17" t="str">
        <f>IF(K62="","",K62-Lists!$B$2)</f>
        <v/>
      </c>
      <c r="M62" s="13"/>
    </row>
    <row r="63" spans="1:13" hidden="1" x14ac:dyDescent="0.25">
      <c r="A63" s="32" t="s">
        <v>406</v>
      </c>
      <c r="B63" s="7"/>
      <c r="C63" s="7"/>
      <c r="D63" s="7"/>
      <c r="E63" s="7"/>
      <c r="F63" s="7"/>
      <c r="G63" s="19"/>
      <c r="H63" s="7"/>
      <c r="I63" s="23"/>
      <c r="J63" s="5" t="str">
        <f t="shared" si="1"/>
        <v/>
      </c>
      <c r="K63" s="19"/>
      <c r="L63" s="20" t="str">
        <f>IF(K63="","",K63-Lists!$B$2)</f>
        <v/>
      </c>
      <c r="M63" s="7"/>
    </row>
    <row r="64" spans="1:13" hidden="1" x14ac:dyDescent="0.25">
      <c r="A64" s="41" t="s">
        <v>407</v>
      </c>
      <c r="B64" s="13"/>
      <c r="C64" s="13"/>
      <c r="D64" s="13"/>
      <c r="E64" s="13"/>
      <c r="F64" s="13"/>
      <c r="G64" s="16"/>
      <c r="H64" s="13"/>
      <c r="I64" s="22"/>
      <c r="J64" s="14" t="str">
        <f t="shared" si="1"/>
        <v/>
      </c>
      <c r="K64" s="16"/>
      <c r="L64" s="17" t="str">
        <f>IF(K64="","",K64-Lists!$B$2)</f>
        <v/>
      </c>
      <c r="M64" s="13"/>
    </row>
    <row r="65" spans="1:13" hidden="1" x14ac:dyDescent="0.25">
      <c r="A65" s="32" t="s">
        <v>408</v>
      </c>
      <c r="B65" s="7"/>
      <c r="C65" s="7"/>
      <c r="D65" s="7"/>
      <c r="E65" s="7"/>
      <c r="F65" s="7"/>
      <c r="G65" s="19"/>
      <c r="H65" s="7"/>
      <c r="I65" s="23"/>
      <c r="J65" s="5" t="str">
        <f t="shared" si="1"/>
        <v/>
      </c>
      <c r="K65" s="19"/>
      <c r="L65" s="20" t="str">
        <f>IF(K65="","",K65-Lists!$B$2)</f>
        <v/>
      </c>
      <c r="M65" s="7"/>
    </row>
    <row r="66" spans="1:13" hidden="1" x14ac:dyDescent="0.25">
      <c r="A66" s="41" t="s">
        <v>409</v>
      </c>
      <c r="B66" s="13"/>
      <c r="C66" s="13"/>
      <c r="D66" s="13"/>
      <c r="E66" s="13"/>
      <c r="F66" s="13"/>
      <c r="G66" s="16"/>
      <c r="H66" s="13"/>
      <c r="I66" s="22"/>
      <c r="J66" s="14" t="str">
        <f t="shared" ref="J66:J101" si="2">IF(OR(L66="",OR(H66="Closed",H66="Verified",H66="N/A")),"",IF(L66&lt;0,"YES",""))</f>
        <v/>
      </c>
      <c r="K66" s="16"/>
      <c r="L66" s="17" t="str">
        <f>IF(K66="","",K66-Lists!$B$2)</f>
        <v/>
      </c>
      <c r="M66" s="13"/>
    </row>
    <row r="67" spans="1:13" hidden="1" x14ac:dyDescent="0.25">
      <c r="A67" s="32" t="s">
        <v>410</v>
      </c>
      <c r="B67" s="7"/>
      <c r="C67" s="7"/>
      <c r="D67" s="7"/>
      <c r="E67" s="7"/>
      <c r="F67" s="7"/>
      <c r="G67" s="19"/>
      <c r="H67" s="7"/>
      <c r="I67" s="23"/>
      <c r="J67" s="5" t="str">
        <f t="shared" si="2"/>
        <v/>
      </c>
      <c r="K67" s="19"/>
      <c r="L67" s="20" t="str">
        <f>IF(K67="","",K67-Lists!$B$2)</f>
        <v/>
      </c>
      <c r="M67" s="7"/>
    </row>
    <row r="68" spans="1:13" hidden="1" x14ac:dyDescent="0.25">
      <c r="A68" s="41" t="s">
        <v>411</v>
      </c>
      <c r="B68" s="13"/>
      <c r="C68" s="13"/>
      <c r="D68" s="13"/>
      <c r="E68" s="13"/>
      <c r="F68" s="13"/>
      <c r="G68" s="16"/>
      <c r="H68" s="13"/>
      <c r="I68" s="22"/>
      <c r="J68" s="14" t="str">
        <f t="shared" si="2"/>
        <v/>
      </c>
      <c r="K68" s="16"/>
      <c r="L68" s="17" t="str">
        <f>IF(K68="","",K68-Lists!$B$2)</f>
        <v/>
      </c>
      <c r="M68" s="13"/>
    </row>
    <row r="69" spans="1:13" hidden="1" x14ac:dyDescent="0.25">
      <c r="A69" s="32" t="s">
        <v>412</v>
      </c>
      <c r="B69" s="7"/>
      <c r="C69" s="7"/>
      <c r="D69" s="7"/>
      <c r="E69" s="7"/>
      <c r="F69" s="7"/>
      <c r="G69" s="19"/>
      <c r="H69" s="7"/>
      <c r="I69" s="23"/>
      <c r="J69" s="5" t="str">
        <f t="shared" si="2"/>
        <v/>
      </c>
      <c r="K69" s="19"/>
      <c r="L69" s="20" t="str">
        <f>IF(K69="","",K69-Lists!$B$2)</f>
        <v/>
      </c>
      <c r="M69" s="7"/>
    </row>
    <row r="70" spans="1:13" hidden="1" x14ac:dyDescent="0.25">
      <c r="A70" s="41" t="s">
        <v>413</v>
      </c>
      <c r="B70" s="13"/>
      <c r="C70" s="13"/>
      <c r="D70" s="13"/>
      <c r="E70" s="13"/>
      <c r="F70" s="13"/>
      <c r="G70" s="16"/>
      <c r="H70" s="13"/>
      <c r="I70" s="22"/>
      <c r="J70" s="14" t="str">
        <f t="shared" si="2"/>
        <v/>
      </c>
      <c r="K70" s="16"/>
      <c r="L70" s="17" t="str">
        <f>IF(K70="","",K70-Lists!$B$2)</f>
        <v/>
      </c>
      <c r="M70" s="13"/>
    </row>
    <row r="71" spans="1:13" hidden="1" x14ac:dyDescent="0.25">
      <c r="A71" s="32" t="s">
        <v>414</v>
      </c>
      <c r="B71" s="7"/>
      <c r="C71" s="7"/>
      <c r="D71" s="7"/>
      <c r="E71" s="7"/>
      <c r="F71" s="7"/>
      <c r="G71" s="19"/>
      <c r="H71" s="7"/>
      <c r="I71" s="23"/>
      <c r="J71" s="5" t="str">
        <f t="shared" si="2"/>
        <v/>
      </c>
      <c r="K71" s="19"/>
      <c r="L71" s="20" t="str">
        <f>IF(K71="","",K71-Lists!$B$2)</f>
        <v/>
      </c>
      <c r="M71" s="7"/>
    </row>
    <row r="72" spans="1:13" hidden="1" x14ac:dyDescent="0.25">
      <c r="A72" s="41" t="s">
        <v>415</v>
      </c>
      <c r="B72" s="13"/>
      <c r="C72" s="13"/>
      <c r="D72" s="13"/>
      <c r="E72" s="13"/>
      <c r="F72" s="13"/>
      <c r="G72" s="16"/>
      <c r="H72" s="13"/>
      <c r="I72" s="22"/>
      <c r="J72" s="14" t="str">
        <f t="shared" si="2"/>
        <v/>
      </c>
      <c r="K72" s="16"/>
      <c r="L72" s="17" t="str">
        <f>IF(K72="","",K72-Lists!$B$2)</f>
        <v/>
      </c>
      <c r="M72" s="13"/>
    </row>
    <row r="73" spans="1:13" hidden="1" x14ac:dyDescent="0.25">
      <c r="A73" s="32" t="s">
        <v>416</v>
      </c>
      <c r="B73" s="7"/>
      <c r="C73" s="7"/>
      <c r="D73" s="7"/>
      <c r="E73" s="7"/>
      <c r="F73" s="7"/>
      <c r="G73" s="19"/>
      <c r="H73" s="7"/>
      <c r="I73" s="23"/>
      <c r="J73" s="5" t="str">
        <f t="shared" si="2"/>
        <v/>
      </c>
      <c r="K73" s="19"/>
      <c r="L73" s="20" t="str">
        <f>IF(K73="","",K73-Lists!$B$2)</f>
        <v/>
      </c>
      <c r="M73" s="7"/>
    </row>
    <row r="74" spans="1:13" hidden="1" x14ac:dyDescent="0.25">
      <c r="A74" s="41" t="s">
        <v>417</v>
      </c>
      <c r="B74" s="13"/>
      <c r="C74" s="13"/>
      <c r="D74" s="13"/>
      <c r="E74" s="13"/>
      <c r="F74" s="13"/>
      <c r="G74" s="16"/>
      <c r="H74" s="13"/>
      <c r="I74" s="22"/>
      <c r="J74" s="14" t="str">
        <f t="shared" si="2"/>
        <v/>
      </c>
      <c r="K74" s="16"/>
      <c r="L74" s="17" t="str">
        <f>IF(K74="","",K74-Lists!$B$2)</f>
        <v/>
      </c>
      <c r="M74" s="13"/>
    </row>
    <row r="75" spans="1:13" hidden="1" x14ac:dyDescent="0.25">
      <c r="A75" s="32" t="s">
        <v>418</v>
      </c>
      <c r="B75" s="7"/>
      <c r="C75" s="7"/>
      <c r="D75" s="7"/>
      <c r="E75" s="7"/>
      <c r="F75" s="7"/>
      <c r="G75" s="19"/>
      <c r="H75" s="7"/>
      <c r="I75" s="23"/>
      <c r="J75" s="5" t="str">
        <f t="shared" si="2"/>
        <v/>
      </c>
      <c r="K75" s="19"/>
      <c r="L75" s="20" t="str">
        <f>IF(K75="","",K75-Lists!$B$2)</f>
        <v/>
      </c>
      <c r="M75" s="7"/>
    </row>
    <row r="76" spans="1:13" hidden="1" x14ac:dyDescent="0.25">
      <c r="A76" s="41" t="s">
        <v>419</v>
      </c>
      <c r="B76" s="13"/>
      <c r="C76" s="13"/>
      <c r="D76" s="13"/>
      <c r="E76" s="13"/>
      <c r="F76" s="13"/>
      <c r="G76" s="16"/>
      <c r="H76" s="13"/>
      <c r="I76" s="22"/>
      <c r="J76" s="14" t="str">
        <f t="shared" si="2"/>
        <v/>
      </c>
      <c r="K76" s="16"/>
      <c r="L76" s="17" t="str">
        <f>IF(K76="","",K76-Lists!$B$2)</f>
        <v/>
      </c>
      <c r="M76" s="13"/>
    </row>
    <row r="77" spans="1:13" hidden="1" x14ac:dyDescent="0.25">
      <c r="A77" s="32" t="s">
        <v>420</v>
      </c>
      <c r="B77" s="7"/>
      <c r="C77" s="7"/>
      <c r="D77" s="7"/>
      <c r="E77" s="7"/>
      <c r="F77" s="7"/>
      <c r="G77" s="19"/>
      <c r="H77" s="7"/>
      <c r="I77" s="23"/>
      <c r="J77" s="5" t="str">
        <f t="shared" si="2"/>
        <v/>
      </c>
      <c r="K77" s="19"/>
      <c r="L77" s="20" t="str">
        <f>IF(K77="","",K77-Lists!$B$2)</f>
        <v/>
      </c>
      <c r="M77" s="7"/>
    </row>
    <row r="78" spans="1:13" hidden="1" x14ac:dyDescent="0.25">
      <c r="A78" s="41" t="s">
        <v>421</v>
      </c>
      <c r="B78" s="13"/>
      <c r="C78" s="13"/>
      <c r="D78" s="13"/>
      <c r="E78" s="13"/>
      <c r="F78" s="13"/>
      <c r="G78" s="16"/>
      <c r="H78" s="13"/>
      <c r="I78" s="22"/>
      <c r="J78" s="14" t="str">
        <f t="shared" si="2"/>
        <v/>
      </c>
      <c r="K78" s="16"/>
      <c r="L78" s="17" t="str">
        <f>IF(K78="","",K78-Lists!$B$2)</f>
        <v/>
      </c>
      <c r="M78" s="13"/>
    </row>
    <row r="79" spans="1:13" hidden="1" x14ac:dyDescent="0.25">
      <c r="A79" s="32" t="s">
        <v>422</v>
      </c>
      <c r="B79" s="7"/>
      <c r="C79" s="7"/>
      <c r="D79" s="7"/>
      <c r="E79" s="7"/>
      <c r="F79" s="7"/>
      <c r="G79" s="19"/>
      <c r="H79" s="7"/>
      <c r="I79" s="23"/>
      <c r="J79" s="5" t="str">
        <f t="shared" si="2"/>
        <v/>
      </c>
      <c r="K79" s="19"/>
      <c r="L79" s="20" t="str">
        <f>IF(K79="","",K79-Lists!$B$2)</f>
        <v/>
      </c>
      <c r="M79" s="7"/>
    </row>
    <row r="80" spans="1:13" hidden="1" x14ac:dyDescent="0.25">
      <c r="A80" s="41" t="s">
        <v>423</v>
      </c>
      <c r="B80" s="13"/>
      <c r="C80" s="13"/>
      <c r="D80" s="13"/>
      <c r="E80" s="13"/>
      <c r="F80" s="13"/>
      <c r="G80" s="16"/>
      <c r="H80" s="13"/>
      <c r="I80" s="22"/>
      <c r="J80" s="14" t="str">
        <f t="shared" si="2"/>
        <v/>
      </c>
      <c r="K80" s="16"/>
      <c r="L80" s="17" t="str">
        <f>IF(K80="","",K80-Lists!$B$2)</f>
        <v/>
      </c>
      <c r="M80" s="13"/>
    </row>
    <row r="81" spans="1:13" hidden="1" x14ac:dyDescent="0.25">
      <c r="A81" s="32" t="s">
        <v>424</v>
      </c>
      <c r="B81" s="7"/>
      <c r="C81" s="7"/>
      <c r="D81" s="7"/>
      <c r="E81" s="7"/>
      <c r="F81" s="7"/>
      <c r="G81" s="19"/>
      <c r="H81" s="7"/>
      <c r="I81" s="23"/>
      <c r="J81" s="5" t="str">
        <f t="shared" si="2"/>
        <v/>
      </c>
      <c r="K81" s="19"/>
      <c r="L81" s="20" t="str">
        <f>IF(K81="","",K81-Lists!$B$2)</f>
        <v/>
      </c>
      <c r="M81" s="7"/>
    </row>
    <row r="82" spans="1:13" hidden="1" x14ac:dyDescent="0.25">
      <c r="A82" s="41" t="s">
        <v>425</v>
      </c>
      <c r="B82" s="13"/>
      <c r="C82" s="13"/>
      <c r="D82" s="13"/>
      <c r="E82" s="13"/>
      <c r="F82" s="13"/>
      <c r="G82" s="16"/>
      <c r="H82" s="13"/>
      <c r="I82" s="22"/>
      <c r="J82" s="14" t="str">
        <f t="shared" si="2"/>
        <v/>
      </c>
      <c r="K82" s="16"/>
      <c r="L82" s="17" t="str">
        <f>IF(K82="","",K82-Lists!$B$2)</f>
        <v/>
      </c>
      <c r="M82" s="13"/>
    </row>
    <row r="83" spans="1:13" hidden="1" x14ac:dyDescent="0.25">
      <c r="A83" s="32" t="s">
        <v>426</v>
      </c>
      <c r="B83" s="7"/>
      <c r="C83" s="7"/>
      <c r="D83" s="7"/>
      <c r="E83" s="7"/>
      <c r="F83" s="7"/>
      <c r="G83" s="19"/>
      <c r="H83" s="7"/>
      <c r="I83" s="23"/>
      <c r="J83" s="5" t="str">
        <f t="shared" si="2"/>
        <v/>
      </c>
      <c r="K83" s="19"/>
      <c r="L83" s="20" t="str">
        <f>IF(K83="","",K83-Lists!$B$2)</f>
        <v/>
      </c>
      <c r="M83" s="7"/>
    </row>
    <row r="84" spans="1:13" hidden="1" x14ac:dyDescent="0.25">
      <c r="A84" s="41" t="s">
        <v>427</v>
      </c>
      <c r="B84" s="13"/>
      <c r="C84" s="13"/>
      <c r="D84" s="13"/>
      <c r="E84" s="13"/>
      <c r="F84" s="13"/>
      <c r="G84" s="16"/>
      <c r="H84" s="13"/>
      <c r="I84" s="22"/>
      <c r="J84" s="14" t="str">
        <f t="shared" si="2"/>
        <v/>
      </c>
      <c r="K84" s="16"/>
      <c r="L84" s="17" t="str">
        <f>IF(K84="","",K84-Lists!$B$2)</f>
        <v/>
      </c>
      <c r="M84" s="13"/>
    </row>
    <row r="85" spans="1:13" hidden="1" x14ac:dyDescent="0.25">
      <c r="A85" s="32" t="s">
        <v>428</v>
      </c>
      <c r="B85" s="7"/>
      <c r="C85" s="7"/>
      <c r="D85" s="7"/>
      <c r="E85" s="7"/>
      <c r="F85" s="7"/>
      <c r="G85" s="19"/>
      <c r="H85" s="7"/>
      <c r="I85" s="23"/>
      <c r="J85" s="5" t="str">
        <f t="shared" si="2"/>
        <v/>
      </c>
      <c r="K85" s="19"/>
      <c r="L85" s="20" t="str">
        <f>IF(K85="","",K85-Lists!$B$2)</f>
        <v/>
      </c>
      <c r="M85" s="7"/>
    </row>
    <row r="86" spans="1:13" hidden="1" x14ac:dyDescent="0.25">
      <c r="A86" s="41" t="s">
        <v>429</v>
      </c>
      <c r="B86" s="13"/>
      <c r="C86" s="13"/>
      <c r="D86" s="13"/>
      <c r="E86" s="13"/>
      <c r="F86" s="13"/>
      <c r="G86" s="16"/>
      <c r="H86" s="13"/>
      <c r="I86" s="22"/>
      <c r="J86" s="14" t="str">
        <f t="shared" si="2"/>
        <v/>
      </c>
      <c r="K86" s="16"/>
      <c r="L86" s="17" t="str">
        <f>IF(K86="","",K86-Lists!$B$2)</f>
        <v/>
      </c>
      <c r="M86" s="13"/>
    </row>
    <row r="87" spans="1:13" hidden="1" x14ac:dyDescent="0.25">
      <c r="A87" s="32" t="s">
        <v>430</v>
      </c>
      <c r="B87" s="7"/>
      <c r="C87" s="7"/>
      <c r="D87" s="7"/>
      <c r="E87" s="7"/>
      <c r="F87" s="7"/>
      <c r="G87" s="19"/>
      <c r="H87" s="7"/>
      <c r="I87" s="23"/>
      <c r="J87" s="5" t="str">
        <f t="shared" si="2"/>
        <v/>
      </c>
      <c r="K87" s="19"/>
      <c r="L87" s="20" t="str">
        <f>IF(K87="","",K87-Lists!$B$2)</f>
        <v/>
      </c>
      <c r="M87" s="7"/>
    </row>
    <row r="88" spans="1:13" hidden="1" x14ac:dyDescent="0.25">
      <c r="A88" s="41" t="s">
        <v>431</v>
      </c>
      <c r="B88" s="13"/>
      <c r="C88" s="13"/>
      <c r="D88" s="13"/>
      <c r="E88" s="13"/>
      <c r="F88" s="13"/>
      <c r="G88" s="16"/>
      <c r="H88" s="13"/>
      <c r="I88" s="22"/>
      <c r="J88" s="14" t="str">
        <f t="shared" si="2"/>
        <v/>
      </c>
      <c r="K88" s="16"/>
      <c r="L88" s="17" t="str">
        <f>IF(K88="","",K88-Lists!$B$2)</f>
        <v/>
      </c>
      <c r="M88" s="13"/>
    </row>
    <row r="89" spans="1:13" hidden="1" x14ac:dyDescent="0.25">
      <c r="A89" s="32" t="s">
        <v>432</v>
      </c>
      <c r="B89" s="7"/>
      <c r="C89" s="7"/>
      <c r="D89" s="7"/>
      <c r="E89" s="7"/>
      <c r="F89" s="7"/>
      <c r="G89" s="19"/>
      <c r="H89" s="7"/>
      <c r="I89" s="23"/>
      <c r="J89" s="5" t="str">
        <f t="shared" si="2"/>
        <v/>
      </c>
      <c r="K89" s="19"/>
      <c r="L89" s="20" t="str">
        <f>IF(K89="","",K89-Lists!$B$2)</f>
        <v/>
      </c>
      <c r="M89" s="7"/>
    </row>
    <row r="90" spans="1:13" hidden="1" x14ac:dyDescent="0.25">
      <c r="A90" s="41" t="s">
        <v>433</v>
      </c>
      <c r="B90" s="13"/>
      <c r="C90" s="13"/>
      <c r="D90" s="13"/>
      <c r="E90" s="13"/>
      <c r="F90" s="13"/>
      <c r="G90" s="16"/>
      <c r="H90" s="13"/>
      <c r="I90" s="22"/>
      <c r="J90" s="14" t="str">
        <f t="shared" si="2"/>
        <v/>
      </c>
      <c r="K90" s="16"/>
      <c r="L90" s="17" t="str">
        <f>IF(K90="","",K90-Lists!$B$2)</f>
        <v/>
      </c>
      <c r="M90" s="13"/>
    </row>
    <row r="91" spans="1:13" hidden="1" x14ac:dyDescent="0.25">
      <c r="A91" s="32" t="s">
        <v>434</v>
      </c>
      <c r="B91" s="7"/>
      <c r="C91" s="7"/>
      <c r="D91" s="7"/>
      <c r="E91" s="7"/>
      <c r="F91" s="7"/>
      <c r="G91" s="19"/>
      <c r="H91" s="7"/>
      <c r="I91" s="23"/>
      <c r="J91" s="5" t="str">
        <f t="shared" si="2"/>
        <v/>
      </c>
      <c r="K91" s="19"/>
      <c r="L91" s="20" t="str">
        <f>IF(K91="","",K91-Lists!$B$2)</f>
        <v/>
      </c>
      <c r="M91" s="7"/>
    </row>
    <row r="92" spans="1:13" hidden="1" x14ac:dyDescent="0.25">
      <c r="A92" s="41" t="s">
        <v>435</v>
      </c>
      <c r="B92" s="13"/>
      <c r="C92" s="13"/>
      <c r="D92" s="13"/>
      <c r="E92" s="13"/>
      <c r="F92" s="13"/>
      <c r="G92" s="16"/>
      <c r="H92" s="13"/>
      <c r="I92" s="22"/>
      <c r="J92" s="14" t="str">
        <f t="shared" si="2"/>
        <v/>
      </c>
      <c r="K92" s="16"/>
      <c r="L92" s="17" t="str">
        <f>IF(K92="","",K92-Lists!$B$2)</f>
        <v/>
      </c>
      <c r="M92" s="13"/>
    </row>
    <row r="93" spans="1:13" hidden="1" x14ac:dyDescent="0.25">
      <c r="A93" s="32" t="s">
        <v>436</v>
      </c>
      <c r="B93" s="7"/>
      <c r="C93" s="7"/>
      <c r="D93" s="7"/>
      <c r="E93" s="7"/>
      <c r="F93" s="7"/>
      <c r="G93" s="19"/>
      <c r="H93" s="7"/>
      <c r="I93" s="23"/>
      <c r="J93" s="5" t="str">
        <f t="shared" si="2"/>
        <v/>
      </c>
      <c r="K93" s="19"/>
      <c r="L93" s="20" t="str">
        <f>IF(K93="","",K93-Lists!$B$2)</f>
        <v/>
      </c>
      <c r="M93" s="7"/>
    </row>
    <row r="94" spans="1:13" hidden="1" x14ac:dyDescent="0.25">
      <c r="A94" s="41" t="s">
        <v>437</v>
      </c>
      <c r="B94" s="13"/>
      <c r="C94" s="13"/>
      <c r="D94" s="13"/>
      <c r="E94" s="13"/>
      <c r="F94" s="13"/>
      <c r="G94" s="16"/>
      <c r="H94" s="13"/>
      <c r="I94" s="22"/>
      <c r="J94" s="14" t="str">
        <f t="shared" si="2"/>
        <v/>
      </c>
      <c r="K94" s="16"/>
      <c r="L94" s="17" t="str">
        <f>IF(K94="","",K94-Lists!$B$2)</f>
        <v/>
      </c>
      <c r="M94" s="13"/>
    </row>
    <row r="95" spans="1:13" hidden="1" x14ac:dyDescent="0.25">
      <c r="A95" s="32" t="s">
        <v>438</v>
      </c>
      <c r="B95" s="7"/>
      <c r="C95" s="7"/>
      <c r="D95" s="7"/>
      <c r="E95" s="7"/>
      <c r="F95" s="7"/>
      <c r="G95" s="19"/>
      <c r="H95" s="7"/>
      <c r="I95" s="23"/>
      <c r="J95" s="5" t="str">
        <f t="shared" si="2"/>
        <v/>
      </c>
      <c r="K95" s="19"/>
      <c r="L95" s="20" t="str">
        <f>IF(K95="","",K95-Lists!$B$2)</f>
        <v/>
      </c>
      <c r="M95" s="7"/>
    </row>
    <row r="96" spans="1:13" hidden="1" x14ac:dyDescent="0.25">
      <c r="A96" s="41" t="s">
        <v>439</v>
      </c>
      <c r="B96" s="13"/>
      <c r="C96" s="13"/>
      <c r="D96" s="13"/>
      <c r="E96" s="13"/>
      <c r="F96" s="13"/>
      <c r="G96" s="16"/>
      <c r="H96" s="13"/>
      <c r="I96" s="22"/>
      <c r="J96" s="14" t="str">
        <f t="shared" si="2"/>
        <v/>
      </c>
      <c r="K96" s="16"/>
      <c r="L96" s="17" t="str">
        <f>IF(K96="","",K96-Lists!$B$2)</f>
        <v/>
      </c>
      <c r="M96" s="13"/>
    </row>
    <row r="97" spans="1:13" hidden="1" x14ac:dyDescent="0.25">
      <c r="A97" s="32" t="s">
        <v>440</v>
      </c>
      <c r="B97" s="7"/>
      <c r="C97" s="7"/>
      <c r="D97" s="7"/>
      <c r="E97" s="7"/>
      <c r="F97" s="7"/>
      <c r="G97" s="19"/>
      <c r="H97" s="7"/>
      <c r="I97" s="23"/>
      <c r="J97" s="5" t="str">
        <f t="shared" si="2"/>
        <v/>
      </c>
      <c r="K97" s="19"/>
      <c r="L97" s="20" t="str">
        <f>IF(K97="","",K97-Lists!$B$2)</f>
        <v/>
      </c>
      <c r="M97" s="7"/>
    </row>
    <row r="98" spans="1:13" hidden="1" x14ac:dyDescent="0.25">
      <c r="A98" s="41" t="s">
        <v>441</v>
      </c>
      <c r="B98" s="13"/>
      <c r="C98" s="13"/>
      <c r="D98" s="13"/>
      <c r="E98" s="13"/>
      <c r="F98" s="13"/>
      <c r="G98" s="16"/>
      <c r="H98" s="13"/>
      <c r="I98" s="22"/>
      <c r="J98" s="14" t="str">
        <f t="shared" si="2"/>
        <v/>
      </c>
      <c r="K98" s="16"/>
      <c r="L98" s="17" t="str">
        <f>IF(K98="","",K98-Lists!$B$2)</f>
        <v/>
      </c>
      <c r="M98" s="13"/>
    </row>
    <row r="99" spans="1:13" hidden="1" x14ac:dyDescent="0.25">
      <c r="A99" s="32" t="s">
        <v>442</v>
      </c>
      <c r="B99" s="7"/>
      <c r="C99" s="7"/>
      <c r="D99" s="7"/>
      <c r="E99" s="7"/>
      <c r="F99" s="7"/>
      <c r="G99" s="19"/>
      <c r="H99" s="7"/>
      <c r="I99" s="23"/>
      <c r="J99" s="5" t="str">
        <f t="shared" si="2"/>
        <v/>
      </c>
      <c r="K99" s="19"/>
      <c r="L99" s="20" t="str">
        <f>IF(K99="","",K99-Lists!$B$2)</f>
        <v/>
      </c>
      <c r="M99" s="7"/>
    </row>
    <row r="100" spans="1:13" hidden="1" x14ac:dyDescent="0.25">
      <c r="A100" s="41" t="s">
        <v>443</v>
      </c>
      <c r="B100" s="13"/>
      <c r="C100" s="13"/>
      <c r="D100" s="13"/>
      <c r="E100" s="13"/>
      <c r="F100" s="13"/>
      <c r="G100" s="16"/>
      <c r="H100" s="13"/>
      <c r="I100" s="22"/>
      <c r="J100" s="14" t="str">
        <f t="shared" si="2"/>
        <v/>
      </c>
      <c r="K100" s="16"/>
      <c r="L100" s="17" t="str">
        <f>IF(K100="","",K100-Lists!$B$2)</f>
        <v/>
      </c>
      <c r="M100" s="13"/>
    </row>
    <row r="101" spans="1:13" hidden="1" x14ac:dyDescent="0.25">
      <c r="A101" s="32" t="s">
        <v>444</v>
      </c>
      <c r="B101" s="7"/>
      <c r="C101" s="7"/>
      <c r="D101" s="7"/>
      <c r="E101" s="7"/>
      <c r="F101" s="7"/>
      <c r="G101" s="19"/>
      <c r="H101" s="7"/>
      <c r="I101" s="23"/>
      <c r="J101" s="5" t="str">
        <f t="shared" si="2"/>
        <v/>
      </c>
      <c r="K101" s="19"/>
      <c r="L101" s="20" t="str">
        <f>IF(K101="","",K101-Lists!$B$2)</f>
        <v/>
      </c>
      <c r="M101" s="7"/>
    </row>
  </sheetData>
  <conditionalFormatting sqref="F2:F51">
    <cfRule type="expression" dxfId="1" priority="4">
      <formula>$F2="High"</formula>
    </cfRule>
  </conditionalFormatting>
  <conditionalFormatting sqref="J2:J51">
    <cfRule type="expression" dxfId="0" priority="3">
      <formula>$J2="YES"</formula>
    </cfRule>
  </conditionalFormatting>
  <dataValidations count="4">
    <dataValidation type="list" allowBlank="1" sqref="F2:F101" xr:uid="{00000000-0002-0000-0500-000000000000}">
      <formula1>"Low,Medium,High"</formula1>
    </dataValidation>
    <dataValidation type="list" allowBlank="1" sqref="H2:H101" xr:uid="{00000000-0002-0000-0500-000001000000}">
      <formula1>"Not Started,In Review,Gap Confirmed,Action Defined,In Progress,Implemented,Verified,Closed,N/A"</formula1>
    </dataValidation>
    <dataValidation type="list" allowBlank="1" sqref="E2:E101" xr:uid="{00000000-0002-0000-0500-000002000000}">
      <formula1>"EHS Manager,Operations Manager,Engineering Manager,Supply Chain Manager,Quality Manager,Quality Engineer,Facilities Manager,HR / Training,Top Management,Process Owner"</formula1>
    </dataValidation>
    <dataValidation type="decimal" allowBlank="1" sqref="I2:I101" xr:uid="{00000000-0002-0000-0500-000003000000}">
      <formula1>0</formula1>
      <formula2>1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"/>
  <sheetViews>
    <sheetView workbookViewId="0">
      <selection activeCell="B20" sqref="B20"/>
    </sheetView>
  </sheetViews>
  <sheetFormatPr defaultRowHeight="15" x14ac:dyDescent="0.25"/>
  <cols>
    <col min="1" max="1" width="38" customWidth="1"/>
    <col min="2" max="2" width="90" customWidth="1"/>
    <col min="3" max="3" width="46.7109375" customWidth="1"/>
  </cols>
  <sheetData>
    <row r="1" spans="1:3" x14ac:dyDescent="0.25">
      <c r="A1" s="8" t="s">
        <v>445</v>
      </c>
      <c r="B1" s="8" t="s">
        <v>446</v>
      </c>
      <c r="C1" s="8" t="s">
        <v>447</v>
      </c>
    </row>
    <row r="2" spans="1:3" ht="25.9" customHeight="1" x14ac:dyDescent="0.25">
      <c r="A2" s="48" t="s">
        <v>448</v>
      </c>
      <c r="B2" s="38" t="s">
        <v>449</v>
      </c>
      <c r="C2" s="48" t="s">
        <v>450</v>
      </c>
    </row>
    <row r="3" spans="1:3" ht="30" x14ac:dyDescent="0.25">
      <c r="A3" s="48" t="s">
        <v>451</v>
      </c>
      <c r="B3" s="38" t="s">
        <v>452</v>
      </c>
      <c r="C3" s="48" t="s">
        <v>453</v>
      </c>
    </row>
    <row r="4" spans="1:3" ht="30" x14ac:dyDescent="0.25">
      <c r="A4" s="48" t="s">
        <v>454</v>
      </c>
      <c r="B4" s="38" t="s">
        <v>455</v>
      </c>
      <c r="C4" s="48" t="s">
        <v>456</v>
      </c>
    </row>
    <row r="5" spans="1:3" ht="30" x14ac:dyDescent="0.25">
      <c r="A5" s="48" t="s">
        <v>457</v>
      </c>
      <c r="B5" s="38" t="s">
        <v>458</v>
      </c>
      <c r="C5" s="48" t="s">
        <v>459</v>
      </c>
    </row>
    <row r="6" spans="1:3" ht="29.45" customHeight="1" x14ac:dyDescent="0.25">
      <c r="A6" s="48" t="s">
        <v>460</v>
      </c>
      <c r="B6" s="38" t="s">
        <v>461</v>
      </c>
      <c r="C6" s="48" t="s">
        <v>462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Instructions</vt:lpstr>
      <vt:lpstr>Lists</vt:lpstr>
      <vt:lpstr>Clause Library</vt:lpstr>
      <vt:lpstr>Gap Analysis</vt:lpstr>
      <vt:lpstr>Summary</vt:lpstr>
      <vt:lpstr>Action Plan</vt:lpstr>
      <vt:lpstr>Sources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Terence Rarick</dc:creator>
  <cp:lastModifiedBy>Terence Rarick</cp:lastModifiedBy>
  <dcterms:created xsi:type="dcterms:W3CDTF">2026-04-15T02:58:27Z</dcterms:created>
  <dcterms:modified xsi:type="dcterms:W3CDTF">2026-06-04T23:24:19Z</dcterms:modified>
</cp:coreProperties>
</file>